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8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brank\Documents\Pecar-UK.com 3 Feb 18\"/>
    </mc:Choice>
  </mc:AlternateContent>
  <xr:revisionPtr revIDLastSave="0" documentId="13_ncr:1_{45A3A4A0-75FC-432B-BB56-640575CDFC1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3.1.1" sheetId="21" r:id="rId1"/>
    <sheet name="13.1.21" sheetId="22" r:id="rId2"/>
    <sheet name="13.1.23" sheetId="23" r:id="rId3"/>
    <sheet name="13.1.24" sheetId="24" r:id="rId4"/>
    <sheet name="13.1.25-26" sheetId="25" r:id="rId5"/>
    <sheet name="13.3.7-8" sheetId="8" r:id="rId6"/>
    <sheet name="13.3.14" sheetId="14" r:id="rId7"/>
    <sheet name="13.5.1" sheetId="11" r:id="rId8"/>
    <sheet name="13.5.2-7" sheetId="12" r:id="rId9"/>
    <sheet name="13.5.16" sheetId="13" r:id="rId10"/>
    <sheet name="13.5.19" sheetId="16" r:id="rId11"/>
    <sheet name="13.6.2" sheetId="17" r:id="rId12"/>
    <sheet name="13.6.3-4" sheetId="15" r:id="rId13"/>
    <sheet name="13.7.1" sheetId="18" r:id="rId14"/>
    <sheet name="13.7.4" sheetId="19" r:id="rId15"/>
    <sheet name="13.7.6" sheetId="20" r:id="rId16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24" l="1"/>
  <c r="K2" i="25" l="1"/>
  <c r="K8" i="25"/>
  <c r="K11" i="25"/>
  <c r="H1026" i="25"/>
  <c r="I1026" i="25" s="1"/>
  <c r="G1026" i="25"/>
  <c r="I532" i="25"/>
  <c r="I533" i="25"/>
  <c r="I534" i="25"/>
  <c r="I535" i="25"/>
  <c r="I536" i="25"/>
  <c r="I537" i="25"/>
  <c r="I538" i="25"/>
  <c r="I539" i="25"/>
  <c r="I540" i="25"/>
  <c r="I541" i="25"/>
  <c r="I542" i="25"/>
  <c r="I543" i="25"/>
  <c r="I544" i="25"/>
  <c r="I545" i="25"/>
  <c r="I546" i="25"/>
  <c r="I547" i="25"/>
  <c r="I548" i="25"/>
  <c r="I549" i="25"/>
  <c r="I550" i="25"/>
  <c r="I551" i="25"/>
  <c r="I552" i="25"/>
  <c r="I553" i="25"/>
  <c r="I554" i="25"/>
  <c r="I555" i="25"/>
  <c r="I556" i="25"/>
  <c r="I557" i="25"/>
  <c r="I558" i="25"/>
  <c r="I559" i="25"/>
  <c r="I560" i="25"/>
  <c r="I561" i="25"/>
  <c r="I562" i="25"/>
  <c r="I563" i="25"/>
  <c r="I564" i="25"/>
  <c r="I565" i="25"/>
  <c r="I566" i="25"/>
  <c r="I567" i="25"/>
  <c r="I568" i="25"/>
  <c r="I569" i="25"/>
  <c r="I570" i="25"/>
  <c r="I571" i="25"/>
  <c r="I572" i="25"/>
  <c r="I573" i="25"/>
  <c r="I574" i="25"/>
  <c r="I575" i="25"/>
  <c r="I576" i="25"/>
  <c r="I577" i="25"/>
  <c r="I578" i="25"/>
  <c r="I579" i="25"/>
  <c r="I580" i="25"/>
  <c r="I581" i="25"/>
  <c r="I582" i="25"/>
  <c r="I583" i="25"/>
  <c r="I584" i="25"/>
  <c r="I585" i="25"/>
  <c r="I586" i="25"/>
  <c r="I587" i="25"/>
  <c r="I588" i="25"/>
  <c r="I589" i="25"/>
  <c r="I590" i="25"/>
  <c r="I591" i="25"/>
  <c r="I592" i="25"/>
  <c r="I593" i="25"/>
  <c r="I594" i="25"/>
  <c r="I595" i="25"/>
  <c r="I596" i="25"/>
  <c r="I597" i="25"/>
  <c r="I598" i="25"/>
  <c r="I599" i="25"/>
  <c r="I600" i="25"/>
  <c r="I601" i="25"/>
  <c r="I602" i="25"/>
  <c r="I603" i="25"/>
  <c r="I604" i="25"/>
  <c r="I605" i="25"/>
  <c r="I606" i="25"/>
  <c r="I607" i="25"/>
  <c r="I608" i="25"/>
  <c r="I609" i="25"/>
  <c r="I610" i="25"/>
  <c r="I611" i="25"/>
  <c r="I612" i="25"/>
  <c r="I613" i="25"/>
  <c r="I614" i="25"/>
  <c r="I615" i="25"/>
  <c r="I616" i="25"/>
  <c r="I617" i="25"/>
  <c r="I618" i="25"/>
  <c r="I619" i="25"/>
  <c r="I620" i="25"/>
  <c r="I621" i="25"/>
  <c r="I622" i="25"/>
  <c r="I623" i="25"/>
  <c r="I624" i="25"/>
  <c r="I625" i="25"/>
  <c r="I626" i="25"/>
  <c r="I627" i="25"/>
  <c r="I628" i="25"/>
  <c r="I629" i="25"/>
  <c r="I630" i="25"/>
  <c r="I631" i="25"/>
  <c r="I632" i="25"/>
  <c r="I633" i="25"/>
  <c r="I634" i="25"/>
  <c r="I635" i="25"/>
  <c r="I636" i="25"/>
  <c r="I637" i="25"/>
  <c r="I638" i="25"/>
  <c r="I639" i="25"/>
  <c r="I640" i="25"/>
  <c r="I641" i="25"/>
  <c r="I642" i="25"/>
  <c r="I643" i="25"/>
  <c r="I644" i="25"/>
  <c r="I645" i="25"/>
  <c r="I646" i="25"/>
  <c r="I647" i="25"/>
  <c r="I648" i="25"/>
  <c r="I649" i="25"/>
  <c r="I650" i="25"/>
  <c r="I651" i="25"/>
  <c r="I652" i="25"/>
  <c r="I653" i="25"/>
  <c r="I654" i="25"/>
  <c r="I655" i="25"/>
  <c r="I656" i="25"/>
  <c r="I657" i="25"/>
  <c r="I658" i="25"/>
  <c r="I659" i="25"/>
  <c r="I660" i="25"/>
  <c r="I661" i="25"/>
  <c r="I662" i="25"/>
  <c r="I663" i="25"/>
  <c r="I664" i="25"/>
  <c r="I665" i="25"/>
  <c r="I666" i="25"/>
  <c r="I667" i="25"/>
  <c r="I668" i="25"/>
  <c r="I669" i="25"/>
  <c r="I670" i="25"/>
  <c r="I671" i="25"/>
  <c r="I672" i="25"/>
  <c r="I673" i="25"/>
  <c r="I674" i="25"/>
  <c r="I675" i="25"/>
  <c r="I676" i="25"/>
  <c r="I677" i="25"/>
  <c r="I678" i="25"/>
  <c r="I679" i="25"/>
  <c r="I680" i="25"/>
  <c r="I681" i="25"/>
  <c r="I682" i="25"/>
  <c r="I683" i="25"/>
  <c r="I684" i="25"/>
  <c r="I685" i="25"/>
  <c r="I686" i="25"/>
  <c r="I687" i="25"/>
  <c r="I688" i="25"/>
  <c r="I689" i="25"/>
  <c r="I690" i="25"/>
  <c r="I691" i="25"/>
  <c r="I692" i="25"/>
  <c r="I693" i="25"/>
  <c r="I694" i="25"/>
  <c r="I695" i="25"/>
  <c r="I696" i="25"/>
  <c r="I697" i="25"/>
  <c r="I698" i="25"/>
  <c r="I699" i="25"/>
  <c r="I700" i="25"/>
  <c r="I701" i="25"/>
  <c r="I702" i="25"/>
  <c r="I703" i="25"/>
  <c r="I704" i="25"/>
  <c r="I705" i="25"/>
  <c r="I706" i="25"/>
  <c r="I707" i="25"/>
  <c r="I708" i="25"/>
  <c r="I709" i="25"/>
  <c r="I710" i="25"/>
  <c r="I711" i="25"/>
  <c r="I712" i="25"/>
  <c r="I713" i="25"/>
  <c r="I714" i="25"/>
  <c r="I715" i="25"/>
  <c r="I716" i="25"/>
  <c r="I717" i="25"/>
  <c r="I718" i="25"/>
  <c r="I719" i="25"/>
  <c r="I720" i="25"/>
  <c r="I721" i="25"/>
  <c r="I722" i="25"/>
  <c r="I723" i="25"/>
  <c r="I724" i="25"/>
  <c r="I725" i="25"/>
  <c r="I726" i="25"/>
  <c r="I727" i="25"/>
  <c r="I728" i="25"/>
  <c r="I729" i="25"/>
  <c r="I730" i="25"/>
  <c r="I731" i="25"/>
  <c r="I732" i="25"/>
  <c r="I733" i="25"/>
  <c r="I734" i="25"/>
  <c r="I735" i="25"/>
  <c r="I736" i="25"/>
  <c r="I737" i="25"/>
  <c r="I738" i="25"/>
  <c r="I739" i="25"/>
  <c r="I740" i="25"/>
  <c r="I741" i="25"/>
  <c r="I742" i="25"/>
  <c r="I743" i="25"/>
  <c r="I744" i="25"/>
  <c r="I745" i="25"/>
  <c r="I746" i="25"/>
  <c r="I747" i="25"/>
  <c r="I748" i="25"/>
  <c r="I749" i="25"/>
  <c r="I750" i="25"/>
  <c r="I751" i="25"/>
  <c r="I752" i="25"/>
  <c r="I753" i="25"/>
  <c r="I754" i="25"/>
  <c r="I755" i="25"/>
  <c r="I756" i="25"/>
  <c r="I757" i="25"/>
  <c r="I758" i="25"/>
  <c r="I759" i="25"/>
  <c r="I760" i="25"/>
  <c r="I761" i="25"/>
  <c r="I762" i="25"/>
  <c r="I763" i="25"/>
  <c r="I764" i="25"/>
  <c r="I765" i="25"/>
  <c r="I766" i="25"/>
  <c r="I767" i="25"/>
  <c r="I768" i="25"/>
  <c r="I769" i="25"/>
  <c r="I770" i="25"/>
  <c r="I771" i="25"/>
  <c r="I772" i="25"/>
  <c r="I773" i="25"/>
  <c r="I774" i="25"/>
  <c r="I775" i="25"/>
  <c r="I776" i="25"/>
  <c r="I777" i="25"/>
  <c r="I778" i="25"/>
  <c r="I779" i="25"/>
  <c r="I780" i="25"/>
  <c r="I781" i="25"/>
  <c r="I782" i="25"/>
  <c r="I783" i="25"/>
  <c r="I784" i="25"/>
  <c r="I785" i="25"/>
  <c r="I786" i="25"/>
  <c r="I787" i="25"/>
  <c r="I788" i="25"/>
  <c r="I789" i="25"/>
  <c r="I790" i="25"/>
  <c r="I791" i="25"/>
  <c r="I792" i="25"/>
  <c r="I793" i="25"/>
  <c r="I794" i="25"/>
  <c r="I795" i="25"/>
  <c r="I796" i="25"/>
  <c r="I797" i="25"/>
  <c r="I798" i="25"/>
  <c r="I799" i="25"/>
  <c r="I800" i="25"/>
  <c r="I801" i="25"/>
  <c r="I802" i="25"/>
  <c r="I803" i="25"/>
  <c r="I804" i="25"/>
  <c r="I805" i="25"/>
  <c r="I806" i="25"/>
  <c r="I807" i="25"/>
  <c r="I808" i="25"/>
  <c r="I809" i="25"/>
  <c r="I810" i="25"/>
  <c r="I811" i="25"/>
  <c r="I812" i="25"/>
  <c r="I813" i="25"/>
  <c r="I814" i="25"/>
  <c r="I815" i="25"/>
  <c r="I816" i="25"/>
  <c r="I817" i="25"/>
  <c r="I818" i="25"/>
  <c r="I819" i="25"/>
  <c r="I820" i="25"/>
  <c r="I821" i="25"/>
  <c r="I822" i="25"/>
  <c r="I823" i="25"/>
  <c r="I824" i="25"/>
  <c r="I825" i="25"/>
  <c r="I826" i="25"/>
  <c r="I827" i="25"/>
  <c r="I828" i="25"/>
  <c r="I829" i="25"/>
  <c r="I830" i="25"/>
  <c r="I831" i="25"/>
  <c r="I832" i="25"/>
  <c r="I833" i="25"/>
  <c r="I834" i="25"/>
  <c r="I835" i="25"/>
  <c r="I836" i="25"/>
  <c r="I837" i="25"/>
  <c r="I838" i="25"/>
  <c r="I839" i="25"/>
  <c r="I840" i="25"/>
  <c r="I841" i="25"/>
  <c r="I842" i="25"/>
  <c r="I843" i="25"/>
  <c r="I844" i="25"/>
  <c r="I845" i="25"/>
  <c r="I846" i="25"/>
  <c r="I847" i="25"/>
  <c r="I848" i="25"/>
  <c r="I849" i="25"/>
  <c r="I850" i="25"/>
  <c r="I851" i="25"/>
  <c r="I852" i="25"/>
  <c r="I853" i="25"/>
  <c r="I854" i="25"/>
  <c r="I855" i="25"/>
  <c r="I856" i="25"/>
  <c r="I857" i="25"/>
  <c r="I858" i="25"/>
  <c r="I859" i="25"/>
  <c r="I860" i="25"/>
  <c r="I861" i="25"/>
  <c r="I862" i="25"/>
  <c r="I863" i="25"/>
  <c r="I864" i="25"/>
  <c r="I865" i="25"/>
  <c r="I866" i="25"/>
  <c r="I867" i="25"/>
  <c r="I868" i="25"/>
  <c r="I869" i="25"/>
  <c r="I870" i="25"/>
  <c r="I871" i="25"/>
  <c r="I872" i="25"/>
  <c r="I873" i="25"/>
  <c r="I874" i="25"/>
  <c r="I875" i="25"/>
  <c r="I876" i="25"/>
  <c r="I877" i="25"/>
  <c r="I878" i="25"/>
  <c r="I879" i="25"/>
  <c r="I880" i="25"/>
  <c r="I881" i="25"/>
  <c r="I882" i="25"/>
  <c r="I883" i="25"/>
  <c r="I884" i="25"/>
  <c r="I885" i="25"/>
  <c r="I886" i="25"/>
  <c r="I887" i="25"/>
  <c r="I888" i="25"/>
  <c r="I889" i="25"/>
  <c r="I890" i="25"/>
  <c r="I891" i="25"/>
  <c r="I892" i="25"/>
  <c r="I893" i="25"/>
  <c r="I894" i="25"/>
  <c r="I895" i="25"/>
  <c r="I896" i="25"/>
  <c r="I897" i="25"/>
  <c r="I898" i="25"/>
  <c r="I899" i="25"/>
  <c r="I900" i="25"/>
  <c r="I901" i="25"/>
  <c r="I902" i="25"/>
  <c r="I903" i="25"/>
  <c r="I904" i="25"/>
  <c r="I905" i="25"/>
  <c r="I906" i="25"/>
  <c r="I907" i="25"/>
  <c r="I908" i="25"/>
  <c r="I909" i="25"/>
  <c r="I910" i="25"/>
  <c r="I911" i="25"/>
  <c r="I912" i="25"/>
  <c r="I913" i="25"/>
  <c r="I914" i="25"/>
  <c r="I915" i="25"/>
  <c r="I916" i="25"/>
  <c r="I917" i="25"/>
  <c r="I918" i="25"/>
  <c r="I919" i="25"/>
  <c r="I920" i="25"/>
  <c r="I921" i="25"/>
  <c r="I922" i="25"/>
  <c r="I923" i="25"/>
  <c r="I924" i="25"/>
  <c r="I925" i="25"/>
  <c r="I926" i="25"/>
  <c r="I927" i="25"/>
  <c r="I928" i="25"/>
  <c r="I929" i="25"/>
  <c r="I930" i="25"/>
  <c r="I931" i="25"/>
  <c r="I932" i="25"/>
  <c r="I933" i="25"/>
  <c r="I934" i="25"/>
  <c r="I935" i="25"/>
  <c r="I936" i="25"/>
  <c r="I937" i="25"/>
  <c r="I938" i="25"/>
  <c r="I939" i="25"/>
  <c r="I940" i="25"/>
  <c r="I941" i="25"/>
  <c r="I942" i="25"/>
  <c r="I943" i="25"/>
  <c r="I944" i="25"/>
  <c r="I945" i="25"/>
  <c r="I946" i="25"/>
  <c r="I947" i="25"/>
  <c r="I948" i="25"/>
  <c r="I949" i="25"/>
  <c r="I950" i="25"/>
  <c r="I951" i="25"/>
  <c r="I952" i="25"/>
  <c r="I953" i="25"/>
  <c r="I954" i="25"/>
  <c r="I955" i="25"/>
  <c r="I956" i="25"/>
  <c r="I957" i="25"/>
  <c r="I958" i="25"/>
  <c r="I959" i="25"/>
  <c r="I960" i="25"/>
  <c r="I961" i="25"/>
  <c r="I962" i="25"/>
  <c r="I963" i="25"/>
  <c r="I964" i="25"/>
  <c r="I965" i="25"/>
  <c r="I966" i="25"/>
  <c r="I967" i="25"/>
  <c r="I968" i="25"/>
  <c r="I969" i="25"/>
  <c r="I970" i="25"/>
  <c r="I971" i="25"/>
  <c r="I972" i="25"/>
  <c r="I973" i="25"/>
  <c r="I974" i="25"/>
  <c r="I975" i="25"/>
  <c r="I976" i="25"/>
  <c r="I977" i="25"/>
  <c r="I978" i="25"/>
  <c r="I979" i="25"/>
  <c r="I980" i="25"/>
  <c r="I981" i="25"/>
  <c r="I982" i="25"/>
  <c r="I983" i="25"/>
  <c r="I984" i="25"/>
  <c r="I985" i="25"/>
  <c r="I986" i="25"/>
  <c r="I987" i="25"/>
  <c r="I988" i="25"/>
  <c r="I989" i="25"/>
  <c r="I990" i="25"/>
  <c r="I991" i="25"/>
  <c r="I992" i="25"/>
  <c r="I993" i="25"/>
  <c r="I994" i="25"/>
  <c r="I995" i="25"/>
  <c r="I996" i="25"/>
  <c r="I997" i="25"/>
  <c r="I998" i="25"/>
  <c r="I999" i="25"/>
  <c r="I1000" i="25"/>
  <c r="I1001" i="25"/>
  <c r="I1002" i="25"/>
  <c r="I1003" i="25"/>
  <c r="I1004" i="25"/>
  <c r="I1005" i="25"/>
  <c r="I1006" i="25"/>
  <c r="I1007" i="25"/>
  <c r="I1008" i="25"/>
  <c r="I1009" i="25"/>
  <c r="I1010" i="25"/>
  <c r="I1011" i="25"/>
  <c r="I1012" i="25"/>
  <c r="I1013" i="25"/>
  <c r="I1014" i="25"/>
  <c r="I1015" i="25"/>
  <c r="I1016" i="25"/>
  <c r="I1017" i="25"/>
  <c r="I1018" i="25"/>
  <c r="I1019" i="25"/>
  <c r="I1020" i="25"/>
  <c r="I1021" i="25"/>
  <c r="I1022" i="25"/>
  <c r="I1023" i="25"/>
  <c r="I1024" i="25"/>
  <c r="I1025" i="25"/>
  <c r="I516" i="25"/>
  <c r="I517" i="25"/>
  <c r="I518" i="25"/>
  <c r="I519" i="25"/>
  <c r="I520" i="25"/>
  <c r="I521" i="25"/>
  <c r="I522" i="25"/>
  <c r="I523" i="25"/>
  <c r="I524" i="25"/>
  <c r="I525" i="25"/>
  <c r="I526" i="25"/>
  <c r="I527" i="25"/>
  <c r="I528" i="25"/>
  <c r="I529" i="25"/>
  <c r="I530" i="25"/>
  <c r="I531" i="25"/>
  <c r="I515" i="25"/>
  <c r="I514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81" i="25"/>
  <c r="I82" i="25"/>
  <c r="I83" i="25"/>
  <c r="I84" i="25"/>
  <c r="I85" i="25"/>
  <c r="I86" i="25"/>
  <c r="I87" i="25"/>
  <c r="I88" i="25"/>
  <c r="I89" i="25"/>
  <c r="I90" i="25"/>
  <c r="I91" i="25"/>
  <c r="I92" i="25"/>
  <c r="I93" i="25"/>
  <c r="I94" i="25"/>
  <c r="I95" i="25"/>
  <c r="I96" i="25"/>
  <c r="I97" i="25"/>
  <c r="I98" i="25"/>
  <c r="I99" i="25"/>
  <c r="I100" i="25"/>
  <c r="I101" i="25"/>
  <c r="I102" i="25"/>
  <c r="I103" i="25"/>
  <c r="I104" i="25"/>
  <c r="I105" i="25"/>
  <c r="I106" i="25"/>
  <c r="I107" i="25"/>
  <c r="I108" i="25"/>
  <c r="I109" i="25"/>
  <c r="I110" i="25"/>
  <c r="I111" i="25"/>
  <c r="I112" i="25"/>
  <c r="I113" i="25"/>
  <c r="I114" i="25"/>
  <c r="I115" i="25"/>
  <c r="I116" i="25"/>
  <c r="I117" i="25"/>
  <c r="I118" i="25"/>
  <c r="I119" i="25"/>
  <c r="I120" i="25"/>
  <c r="I121" i="25"/>
  <c r="I122" i="25"/>
  <c r="I123" i="25"/>
  <c r="I124" i="25"/>
  <c r="I125" i="25"/>
  <c r="I126" i="25"/>
  <c r="I127" i="25"/>
  <c r="I128" i="25"/>
  <c r="I129" i="25"/>
  <c r="I130" i="25"/>
  <c r="I131" i="25"/>
  <c r="I132" i="25"/>
  <c r="I133" i="25"/>
  <c r="I134" i="25"/>
  <c r="I135" i="25"/>
  <c r="I136" i="25"/>
  <c r="I137" i="25"/>
  <c r="I138" i="25"/>
  <c r="I139" i="25"/>
  <c r="I140" i="25"/>
  <c r="I141" i="25"/>
  <c r="I142" i="25"/>
  <c r="I143" i="25"/>
  <c r="I144" i="25"/>
  <c r="I145" i="25"/>
  <c r="I146" i="25"/>
  <c r="I147" i="25"/>
  <c r="I148" i="25"/>
  <c r="I149" i="25"/>
  <c r="I150" i="25"/>
  <c r="I151" i="25"/>
  <c r="I152" i="25"/>
  <c r="I153" i="25"/>
  <c r="I154" i="25"/>
  <c r="I155" i="25"/>
  <c r="I156" i="25"/>
  <c r="I157" i="25"/>
  <c r="I158" i="25"/>
  <c r="I159" i="25"/>
  <c r="I160" i="25"/>
  <c r="I161" i="25"/>
  <c r="I162" i="25"/>
  <c r="I163" i="25"/>
  <c r="I164" i="25"/>
  <c r="I165" i="25"/>
  <c r="I166" i="25"/>
  <c r="I167" i="25"/>
  <c r="I168" i="25"/>
  <c r="I169" i="25"/>
  <c r="I170" i="25"/>
  <c r="I171" i="25"/>
  <c r="I172" i="25"/>
  <c r="I173" i="25"/>
  <c r="I174" i="25"/>
  <c r="I175" i="25"/>
  <c r="I176" i="25"/>
  <c r="I177" i="25"/>
  <c r="I178" i="25"/>
  <c r="I179" i="25"/>
  <c r="I180" i="25"/>
  <c r="I181" i="25"/>
  <c r="I182" i="25"/>
  <c r="I183" i="25"/>
  <c r="I184" i="25"/>
  <c r="I185" i="25"/>
  <c r="I186" i="25"/>
  <c r="I187" i="25"/>
  <c r="I188" i="25"/>
  <c r="I189" i="25"/>
  <c r="I190" i="25"/>
  <c r="I191" i="25"/>
  <c r="I192" i="25"/>
  <c r="I193" i="25"/>
  <c r="I194" i="25"/>
  <c r="I195" i="25"/>
  <c r="I196" i="25"/>
  <c r="I197" i="25"/>
  <c r="I198" i="25"/>
  <c r="I199" i="25"/>
  <c r="I200" i="25"/>
  <c r="I201" i="25"/>
  <c r="I202" i="25"/>
  <c r="I203" i="25"/>
  <c r="I204" i="25"/>
  <c r="I205" i="25"/>
  <c r="I206" i="25"/>
  <c r="I207" i="25"/>
  <c r="I208" i="25"/>
  <c r="I209" i="25"/>
  <c r="I210" i="25"/>
  <c r="I211" i="25"/>
  <c r="I212" i="25"/>
  <c r="I213" i="25"/>
  <c r="I214" i="25"/>
  <c r="I215" i="25"/>
  <c r="I216" i="25"/>
  <c r="I217" i="25"/>
  <c r="I218" i="25"/>
  <c r="I219" i="25"/>
  <c r="I220" i="25"/>
  <c r="I221" i="25"/>
  <c r="I222" i="25"/>
  <c r="I223" i="25"/>
  <c r="I224" i="25"/>
  <c r="I225" i="25"/>
  <c r="I226" i="25"/>
  <c r="I227" i="25"/>
  <c r="I228" i="25"/>
  <c r="I229" i="25"/>
  <c r="I230" i="25"/>
  <c r="I231" i="25"/>
  <c r="I232" i="25"/>
  <c r="I233" i="25"/>
  <c r="I234" i="25"/>
  <c r="I235" i="25"/>
  <c r="I236" i="25"/>
  <c r="I237" i="25"/>
  <c r="I238" i="25"/>
  <c r="I239" i="25"/>
  <c r="I240" i="25"/>
  <c r="I241" i="25"/>
  <c r="I242" i="25"/>
  <c r="I243" i="25"/>
  <c r="I244" i="25"/>
  <c r="I245" i="25"/>
  <c r="I246" i="25"/>
  <c r="I247" i="25"/>
  <c r="I248" i="25"/>
  <c r="I249" i="25"/>
  <c r="I250" i="25"/>
  <c r="I251" i="25"/>
  <c r="I252" i="25"/>
  <c r="I253" i="25"/>
  <c r="I254" i="25"/>
  <c r="I255" i="25"/>
  <c r="I256" i="25"/>
  <c r="I257" i="25"/>
  <c r="I258" i="25"/>
  <c r="I259" i="25"/>
  <c r="I260" i="25"/>
  <c r="I261" i="25"/>
  <c r="I262" i="25"/>
  <c r="I263" i="25"/>
  <c r="I264" i="25"/>
  <c r="I265" i="25"/>
  <c r="I266" i="25"/>
  <c r="I267" i="25"/>
  <c r="I268" i="25"/>
  <c r="I269" i="25"/>
  <c r="I270" i="25"/>
  <c r="I271" i="25"/>
  <c r="I272" i="25"/>
  <c r="I273" i="25"/>
  <c r="I274" i="25"/>
  <c r="I275" i="25"/>
  <c r="I276" i="25"/>
  <c r="I277" i="25"/>
  <c r="I278" i="25"/>
  <c r="I279" i="25"/>
  <c r="I280" i="25"/>
  <c r="I281" i="25"/>
  <c r="I282" i="25"/>
  <c r="I283" i="25"/>
  <c r="I284" i="25"/>
  <c r="I285" i="25"/>
  <c r="I286" i="25"/>
  <c r="I287" i="25"/>
  <c r="I288" i="25"/>
  <c r="I289" i="25"/>
  <c r="I290" i="25"/>
  <c r="I291" i="25"/>
  <c r="I292" i="25"/>
  <c r="I293" i="25"/>
  <c r="I294" i="25"/>
  <c r="I295" i="25"/>
  <c r="I296" i="25"/>
  <c r="I297" i="25"/>
  <c r="I298" i="25"/>
  <c r="I299" i="25"/>
  <c r="I300" i="25"/>
  <c r="I301" i="25"/>
  <c r="I302" i="25"/>
  <c r="I303" i="25"/>
  <c r="I304" i="25"/>
  <c r="I305" i="25"/>
  <c r="I306" i="25"/>
  <c r="I307" i="25"/>
  <c r="I308" i="25"/>
  <c r="I309" i="25"/>
  <c r="I310" i="25"/>
  <c r="I311" i="25"/>
  <c r="I312" i="25"/>
  <c r="I313" i="25"/>
  <c r="I314" i="25"/>
  <c r="I315" i="25"/>
  <c r="I316" i="25"/>
  <c r="I317" i="25"/>
  <c r="I318" i="25"/>
  <c r="I319" i="25"/>
  <c r="I320" i="25"/>
  <c r="I321" i="25"/>
  <c r="I322" i="25"/>
  <c r="I323" i="25"/>
  <c r="I324" i="25"/>
  <c r="I325" i="25"/>
  <c r="I326" i="25"/>
  <c r="I327" i="25"/>
  <c r="I328" i="25"/>
  <c r="I329" i="25"/>
  <c r="I330" i="25"/>
  <c r="I331" i="25"/>
  <c r="I332" i="25"/>
  <c r="I333" i="25"/>
  <c r="I334" i="25"/>
  <c r="I335" i="25"/>
  <c r="I336" i="25"/>
  <c r="I337" i="25"/>
  <c r="I338" i="25"/>
  <c r="I339" i="25"/>
  <c r="I340" i="25"/>
  <c r="I341" i="25"/>
  <c r="I342" i="25"/>
  <c r="I343" i="25"/>
  <c r="I344" i="25"/>
  <c r="I345" i="25"/>
  <c r="I346" i="25"/>
  <c r="I347" i="25"/>
  <c r="I348" i="25"/>
  <c r="I349" i="25"/>
  <c r="I350" i="25"/>
  <c r="I351" i="25"/>
  <c r="I352" i="25"/>
  <c r="I353" i="25"/>
  <c r="I354" i="25"/>
  <c r="I355" i="25"/>
  <c r="I356" i="25"/>
  <c r="I357" i="25"/>
  <c r="I358" i="25"/>
  <c r="I359" i="25"/>
  <c r="I360" i="25"/>
  <c r="I361" i="25"/>
  <c r="I362" i="25"/>
  <c r="I363" i="25"/>
  <c r="I364" i="25"/>
  <c r="I365" i="25"/>
  <c r="I366" i="25"/>
  <c r="I367" i="25"/>
  <c r="I368" i="25"/>
  <c r="I369" i="25"/>
  <c r="I370" i="25"/>
  <c r="I371" i="25"/>
  <c r="I372" i="25"/>
  <c r="I373" i="25"/>
  <c r="I374" i="25"/>
  <c r="I375" i="25"/>
  <c r="I376" i="25"/>
  <c r="I377" i="25"/>
  <c r="I378" i="25"/>
  <c r="I379" i="25"/>
  <c r="I380" i="25"/>
  <c r="I381" i="25"/>
  <c r="I382" i="25"/>
  <c r="I383" i="25"/>
  <c r="I384" i="25"/>
  <c r="I385" i="25"/>
  <c r="I386" i="25"/>
  <c r="I387" i="25"/>
  <c r="I388" i="25"/>
  <c r="I389" i="25"/>
  <c r="I390" i="25"/>
  <c r="I391" i="25"/>
  <c r="I392" i="25"/>
  <c r="I393" i="25"/>
  <c r="I394" i="25"/>
  <c r="I395" i="25"/>
  <c r="I396" i="25"/>
  <c r="I397" i="25"/>
  <c r="I398" i="25"/>
  <c r="I399" i="25"/>
  <c r="I400" i="25"/>
  <c r="I401" i="25"/>
  <c r="I402" i="25"/>
  <c r="I403" i="25"/>
  <c r="I404" i="25"/>
  <c r="I405" i="25"/>
  <c r="I406" i="25"/>
  <c r="I407" i="25"/>
  <c r="I408" i="25"/>
  <c r="I409" i="25"/>
  <c r="I410" i="25"/>
  <c r="I411" i="25"/>
  <c r="I412" i="25"/>
  <c r="I413" i="25"/>
  <c r="I414" i="25"/>
  <c r="I415" i="25"/>
  <c r="I416" i="25"/>
  <c r="I417" i="25"/>
  <c r="I418" i="25"/>
  <c r="I419" i="25"/>
  <c r="I420" i="25"/>
  <c r="I421" i="25"/>
  <c r="I422" i="25"/>
  <c r="I423" i="25"/>
  <c r="I424" i="25"/>
  <c r="I425" i="25"/>
  <c r="I426" i="25"/>
  <c r="I427" i="25"/>
  <c r="I428" i="25"/>
  <c r="I429" i="25"/>
  <c r="I430" i="25"/>
  <c r="I431" i="25"/>
  <c r="I432" i="25"/>
  <c r="I433" i="25"/>
  <c r="I434" i="25"/>
  <c r="I435" i="25"/>
  <c r="I436" i="25"/>
  <c r="I437" i="25"/>
  <c r="I438" i="25"/>
  <c r="I439" i="25"/>
  <c r="I440" i="25"/>
  <c r="I441" i="25"/>
  <c r="I442" i="25"/>
  <c r="I443" i="25"/>
  <c r="I444" i="25"/>
  <c r="I445" i="25"/>
  <c r="I446" i="25"/>
  <c r="I447" i="25"/>
  <c r="I448" i="25"/>
  <c r="I449" i="25"/>
  <c r="I450" i="25"/>
  <c r="I451" i="25"/>
  <c r="I452" i="25"/>
  <c r="I453" i="25"/>
  <c r="I454" i="25"/>
  <c r="I455" i="25"/>
  <c r="I456" i="25"/>
  <c r="I457" i="25"/>
  <c r="I458" i="25"/>
  <c r="I459" i="25"/>
  <c r="I460" i="25"/>
  <c r="I461" i="25"/>
  <c r="I462" i="25"/>
  <c r="I463" i="25"/>
  <c r="I464" i="25"/>
  <c r="I465" i="25"/>
  <c r="I466" i="25"/>
  <c r="I467" i="25"/>
  <c r="I468" i="25"/>
  <c r="I469" i="25"/>
  <c r="I470" i="25"/>
  <c r="I471" i="25"/>
  <c r="I472" i="25"/>
  <c r="I473" i="25"/>
  <c r="I474" i="25"/>
  <c r="I475" i="25"/>
  <c r="I476" i="25"/>
  <c r="I477" i="25"/>
  <c r="I478" i="25"/>
  <c r="I479" i="25"/>
  <c r="I480" i="25"/>
  <c r="I481" i="25"/>
  <c r="I482" i="25"/>
  <c r="I483" i="25"/>
  <c r="I484" i="25"/>
  <c r="I485" i="25"/>
  <c r="I486" i="25"/>
  <c r="I487" i="25"/>
  <c r="I488" i="25"/>
  <c r="I489" i="25"/>
  <c r="I490" i="25"/>
  <c r="I491" i="25"/>
  <c r="I492" i="25"/>
  <c r="I493" i="25"/>
  <c r="I494" i="25"/>
  <c r="I495" i="25"/>
  <c r="I496" i="25"/>
  <c r="I497" i="25"/>
  <c r="I498" i="25"/>
  <c r="I499" i="25"/>
  <c r="I500" i="25"/>
  <c r="I501" i="25"/>
  <c r="I502" i="25"/>
  <c r="I503" i="25"/>
  <c r="I504" i="25"/>
  <c r="I505" i="25"/>
  <c r="I506" i="25"/>
  <c r="I507" i="25"/>
  <c r="I508" i="25"/>
  <c r="I509" i="25"/>
  <c r="I510" i="25"/>
  <c r="I511" i="25"/>
  <c r="I512" i="25"/>
  <c r="I513" i="25"/>
  <c r="I11" i="25"/>
  <c r="I4" i="25"/>
  <c r="I5" i="25"/>
  <c r="I6" i="25"/>
  <c r="I7" i="25"/>
  <c r="I8" i="25"/>
  <c r="I9" i="25"/>
  <c r="I3" i="25"/>
  <c r="M10" i="25"/>
  <c r="I10" i="25"/>
  <c r="H894" i="25"/>
  <c r="H1006" i="25"/>
  <c r="N6" i="25"/>
  <c r="E3" i="25"/>
  <c r="E2" i="25"/>
  <c r="M15" i="25"/>
  <c r="M14" i="25"/>
  <c r="M16" i="25" s="1"/>
  <c r="K1" i="25"/>
  <c r="H50" i="25" s="1"/>
  <c r="H2" i="24"/>
  <c r="H1" i="24"/>
  <c r="L8" i="25"/>
  <c r="O14" i="25"/>
  <c r="O15" i="25"/>
  <c r="L9" i="25"/>
  <c r="L7" i="25"/>
  <c r="L10" i="25"/>
  <c r="H782" i="25" l="1"/>
  <c r="H588" i="25"/>
  <c r="H999" i="25"/>
  <c r="H773" i="25"/>
  <c r="H997" i="25"/>
  <c r="H878" i="25"/>
  <c r="H741" i="25"/>
  <c r="H548" i="25"/>
  <c r="H965" i="25"/>
  <c r="H853" i="25"/>
  <c r="H725" i="25"/>
  <c r="H447" i="25"/>
  <c r="H887" i="25"/>
  <c r="H830" i="25"/>
  <c r="H935" i="25"/>
  <c r="H823" i="25"/>
  <c r="H654" i="25"/>
  <c r="K4" i="25"/>
  <c r="H951" i="25"/>
  <c r="H837" i="25"/>
  <c r="H718" i="25"/>
  <c r="H390" i="25"/>
  <c r="H942" i="25"/>
  <c r="H677" i="25"/>
  <c r="H374" i="25"/>
  <c r="H1022" i="25"/>
  <c r="H910" i="25"/>
  <c r="H791" i="25"/>
  <c r="H651" i="25"/>
  <c r="K5" i="25"/>
  <c r="K10" i="25" s="1"/>
  <c r="H551" i="25"/>
  <c r="H1015" i="25"/>
  <c r="H958" i="25"/>
  <c r="H901" i="25"/>
  <c r="H846" i="25"/>
  <c r="H789" i="25"/>
  <c r="H727" i="25"/>
  <c r="H675" i="25"/>
  <c r="H578" i="25"/>
  <c r="H435" i="25"/>
  <c r="H983" i="25"/>
  <c r="H933" i="25"/>
  <c r="H871" i="25"/>
  <c r="H814" i="25"/>
  <c r="H759" i="25"/>
  <c r="H702" i="25"/>
  <c r="H626" i="25"/>
  <c r="H511" i="25"/>
  <c r="H290" i="25"/>
  <c r="H766" i="25"/>
  <c r="H639" i="25"/>
  <c r="H523" i="25"/>
  <c r="H981" i="25"/>
  <c r="H919" i="25"/>
  <c r="H869" i="25"/>
  <c r="H807" i="25"/>
  <c r="H750" i="25"/>
  <c r="H695" i="25"/>
  <c r="H614" i="25"/>
  <c r="H486" i="25"/>
  <c r="H226" i="25"/>
  <c r="H709" i="25"/>
  <c r="H310" i="25"/>
  <c r="H974" i="25"/>
  <c r="H917" i="25"/>
  <c r="H855" i="25"/>
  <c r="H805" i="25"/>
  <c r="H743" i="25"/>
  <c r="H686" i="25"/>
  <c r="H603" i="25"/>
  <c r="H475" i="25"/>
  <c r="K7" i="25"/>
  <c r="H11" i="25"/>
  <c r="H19" i="25"/>
  <c r="H27" i="25"/>
  <c r="H35" i="25"/>
  <c r="H43" i="25"/>
  <c r="H51" i="25"/>
  <c r="H59" i="25"/>
  <c r="H67" i="25"/>
  <c r="H75" i="25"/>
  <c r="H83" i="25"/>
  <c r="H91" i="25"/>
  <c r="H99" i="25"/>
  <c r="H107" i="25"/>
  <c r="H115" i="25"/>
  <c r="H123" i="25"/>
  <c r="H131" i="25"/>
  <c r="H139" i="25"/>
  <c r="H147" i="25"/>
  <c r="H155" i="25"/>
  <c r="H163" i="25"/>
  <c r="H171" i="25"/>
  <c r="H179" i="25"/>
  <c r="H187" i="25"/>
  <c r="H195" i="25"/>
  <c r="H203" i="25"/>
  <c r="H211" i="25"/>
  <c r="H219" i="25"/>
  <c r="H227" i="25"/>
  <c r="H235" i="25"/>
  <c r="H243" i="25"/>
  <c r="H251" i="25"/>
  <c r="H259" i="25"/>
  <c r="H267" i="25"/>
  <c r="H275" i="25"/>
  <c r="H283" i="25"/>
  <c r="H291" i="25"/>
  <c r="H299" i="25"/>
  <c r="H307" i="25"/>
  <c r="H315" i="25"/>
  <c r="H323" i="25"/>
  <c r="H331" i="25"/>
  <c r="H339" i="25"/>
  <c r="H347" i="25"/>
  <c r="H355" i="25"/>
  <c r="H363" i="25"/>
  <c r="H371" i="25"/>
  <c r="H379" i="25"/>
  <c r="H387" i="25"/>
  <c r="H395" i="25"/>
  <c r="H403" i="25"/>
  <c r="H411" i="25"/>
  <c r="H419" i="25"/>
  <c r="H4" i="25"/>
  <c r="H12" i="25"/>
  <c r="H20" i="25"/>
  <c r="H28" i="25"/>
  <c r="H36" i="25"/>
  <c r="H44" i="25"/>
  <c r="H52" i="25"/>
  <c r="H60" i="25"/>
  <c r="H68" i="25"/>
  <c r="H76" i="25"/>
  <c r="H84" i="25"/>
  <c r="H92" i="25"/>
  <c r="H100" i="25"/>
  <c r="H108" i="25"/>
  <c r="H116" i="25"/>
  <c r="H124" i="25"/>
  <c r="H132" i="25"/>
  <c r="H140" i="25"/>
  <c r="H148" i="25"/>
  <c r="H156" i="25"/>
  <c r="H164" i="25"/>
  <c r="H172" i="25"/>
  <c r="H180" i="25"/>
  <c r="H5" i="25"/>
  <c r="H13" i="25"/>
  <c r="H21" i="25"/>
  <c r="H29" i="25"/>
  <c r="H37" i="25"/>
  <c r="H45" i="25"/>
  <c r="H53" i="25"/>
  <c r="H61" i="25"/>
  <c r="H69" i="25"/>
  <c r="H77" i="25"/>
  <c r="H85" i="25"/>
  <c r="H93" i="25"/>
  <c r="H101" i="25"/>
  <c r="H109" i="25"/>
  <c r="H117" i="25"/>
  <c r="H125" i="25"/>
  <c r="H133" i="25"/>
  <c r="H141" i="25"/>
  <c r="H149" i="25"/>
  <c r="H157" i="25"/>
  <c r="H165" i="25"/>
  <c r="H173" i="25"/>
  <c r="H181" i="25"/>
  <c r="H189" i="25"/>
  <c r="H197" i="25"/>
  <c r="H205" i="25"/>
  <c r="H213" i="25"/>
  <c r="H221" i="25"/>
  <c r="H229" i="25"/>
  <c r="H237" i="25"/>
  <c r="H245" i="25"/>
  <c r="H253" i="25"/>
  <c r="H261" i="25"/>
  <c r="H269" i="25"/>
  <c r="H277" i="25"/>
  <c r="H285" i="25"/>
  <c r="H293" i="25"/>
  <c r="H301" i="25"/>
  <c r="H309" i="25"/>
  <c r="H317" i="25"/>
  <c r="H325" i="25"/>
  <c r="H333" i="25"/>
  <c r="H341" i="25"/>
  <c r="H349" i="25"/>
  <c r="H357" i="25"/>
  <c r="H365" i="25"/>
  <c r="H373" i="25"/>
  <c r="H381" i="25"/>
  <c r="H389" i="25"/>
  <c r="H397" i="25"/>
  <c r="H405" i="25"/>
  <c r="H413" i="25"/>
  <c r="H421" i="25"/>
  <c r="H429" i="25"/>
  <c r="H437" i="25"/>
  <c r="H445" i="25"/>
  <c r="H453" i="25"/>
  <c r="H461" i="25"/>
  <c r="H469" i="25"/>
  <c r="H477" i="25"/>
  <c r="H485" i="25"/>
  <c r="H493" i="25"/>
  <c r="H501" i="25"/>
  <c r="H509" i="25"/>
  <c r="H517" i="25"/>
  <c r="H525" i="25"/>
  <c r="H533" i="25"/>
  <c r="H541" i="25"/>
  <c r="H549" i="25"/>
  <c r="H557" i="25"/>
  <c r="H565" i="25"/>
  <c r="H573" i="25"/>
  <c r="H581" i="25"/>
  <c r="H589" i="25"/>
  <c r="H597" i="25"/>
  <c r="H605" i="25"/>
  <c r="H613" i="25"/>
  <c r="H621" i="25"/>
  <c r="H629" i="25"/>
  <c r="H637" i="25"/>
  <c r="H645" i="25"/>
  <c r="H653" i="25"/>
  <c r="H661" i="25"/>
  <c r="H6" i="25"/>
  <c r="H14" i="25"/>
  <c r="H22" i="25"/>
  <c r="H30" i="25"/>
  <c r="H38" i="25"/>
  <c r="H46" i="25"/>
  <c r="H54" i="25"/>
  <c r="H62" i="25"/>
  <c r="H70" i="25"/>
  <c r="H78" i="25"/>
  <c r="H86" i="25"/>
  <c r="H94" i="25"/>
  <c r="H102" i="25"/>
  <c r="H110" i="25"/>
  <c r="H118" i="25"/>
  <c r="H126" i="25"/>
  <c r="H134" i="25"/>
  <c r="H142" i="25"/>
  <c r="H150" i="25"/>
  <c r="H158" i="25"/>
  <c r="H166" i="25"/>
  <c r="H174" i="25"/>
  <c r="H182" i="25"/>
  <c r="H7" i="25"/>
  <c r="H15" i="25"/>
  <c r="H23" i="25"/>
  <c r="H31" i="25"/>
  <c r="H39" i="25"/>
  <c r="H47" i="25"/>
  <c r="H55" i="25"/>
  <c r="H63" i="25"/>
  <c r="H71" i="25"/>
  <c r="H79" i="25"/>
  <c r="H87" i="25"/>
  <c r="H95" i="25"/>
  <c r="H103" i="25"/>
  <c r="H111" i="25"/>
  <c r="H119" i="25"/>
  <c r="H127" i="25"/>
  <c r="H135" i="25"/>
  <c r="H143" i="25"/>
  <c r="H151" i="25"/>
  <c r="H159" i="25"/>
  <c r="H167" i="25"/>
  <c r="H175" i="25"/>
  <c r="H183" i="25"/>
  <c r="H191" i="25"/>
  <c r="H199" i="25"/>
  <c r="H207" i="25"/>
  <c r="H215" i="25"/>
  <c r="H223" i="25"/>
  <c r="H231" i="25"/>
  <c r="H239" i="25"/>
  <c r="H247" i="25"/>
  <c r="H255" i="25"/>
  <c r="H263" i="25"/>
  <c r="H271" i="25"/>
  <c r="H279" i="25"/>
  <c r="H287" i="25"/>
  <c r="H295" i="25"/>
  <c r="H303" i="25"/>
  <c r="H311" i="25"/>
  <c r="H319" i="25"/>
  <c r="H327" i="25"/>
  <c r="H335" i="25"/>
  <c r="H343" i="25"/>
  <c r="H351" i="25"/>
  <c r="H359" i="25"/>
  <c r="H367" i="25"/>
  <c r="H8" i="25"/>
  <c r="H16" i="25"/>
  <c r="H24" i="25"/>
  <c r="H32" i="25"/>
  <c r="H40" i="25"/>
  <c r="H48" i="25"/>
  <c r="H56" i="25"/>
  <c r="H64" i="25"/>
  <c r="H72" i="25"/>
  <c r="H80" i="25"/>
  <c r="H88" i="25"/>
  <c r="H96" i="25"/>
  <c r="H104" i="25"/>
  <c r="H112" i="25"/>
  <c r="H120" i="25"/>
  <c r="H128" i="25"/>
  <c r="H136" i="25"/>
  <c r="H144" i="25"/>
  <c r="H152" i="25"/>
  <c r="H160" i="25"/>
  <c r="H168" i="25"/>
  <c r="H176" i="25"/>
  <c r="H184" i="25"/>
  <c r="H192" i="25"/>
  <c r="H200" i="25"/>
  <c r="H208" i="25"/>
  <c r="H216" i="25"/>
  <c r="H224" i="25"/>
  <c r="H232" i="25"/>
  <c r="H240" i="25"/>
  <c r="H248" i="25"/>
  <c r="H256" i="25"/>
  <c r="H264" i="25"/>
  <c r="H272" i="25"/>
  <c r="H280" i="25"/>
  <c r="H288" i="25"/>
  <c r="H296" i="25"/>
  <c r="H304" i="25"/>
  <c r="H312" i="25"/>
  <c r="H320" i="25"/>
  <c r="H328" i="25"/>
  <c r="H336" i="25"/>
  <c r="H344" i="25"/>
  <c r="H352" i="25"/>
  <c r="H360" i="25"/>
  <c r="H368" i="25"/>
  <c r="H376" i="25"/>
  <c r="H384" i="25"/>
  <c r="H392" i="25"/>
  <c r="H400" i="25"/>
  <c r="H408" i="25"/>
  <c r="H416" i="25"/>
  <c r="H424" i="25"/>
  <c r="H432" i="25"/>
  <c r="H440" i="25"/>
  <c r="H448" i="25"/>
  <c r="H456" i="25"/>
  <c r="H464" i="25"/>
  <c r="H472" i="25"/>
  <c r="H480" i="25"/>
  <c r="H488" i="25"/>
  <c r="H496" i="25"/>
  <c r="H504" i="25"/>
  <c r="H512" i="25"/>
  <c r="H520" i="25"/>
  <c r="H528" i="25"/>
  <c r="H536" i="25"/>
  <c r="H544" i="25"/>
  <c r="H552" i="25"/>
  <c r="H560" i="25"/>
  <c r="H568" i="25"/>
  <c r="H576" i="25"/>
  <c r="H584" i="25"/>
  <c r="H592" i="25"/>
  <c r="H600" i="25"/>
  <c r="H608" i="25"/>
  <c r="H616" i="25"/>
  <c r="H624" i="25"/>
  <c r="H632" i="25"/>
  <c r="H640" i="25"/>
  <c r="H648" i="25"/>
  <c r="H656" i="25"/>
  <c r="H664" i="25"/>
  <c r="H672" i="25"/>
  <c r="H680" i="25"/>
  <c r="H9" i="25"/>
  <c r="H17" i="25"/>
  <c r="H25" i="25"/>
  <c r="H33" i="25"/>
  <c r="H41" i="25"/>
  <c r="H49" i="25"/>
  <c r="H57" i="25"/>
  <c r="H65" i="25"/>
  <c r="H73" i="25"/>
  <c r="H81" i="25"/>
  <c r="H89" i="25"/>
  <c r="H97" i="25"/>
  <c r="H105" i="25"/>
  <c r="H113" i="25"/>
  <c r="H121" i="25"/>
  <c r="H129" i="25"/>
  <c r="H137" i="25"/>
  <c r="H145" i="25"/>
  <c r="H153" i="25"/>
  <c r="H161" i="25"/>
  <c r="H169" i="25"/>
  <c r="H177" i="25"/>
  <c r="H185" i="25"/>
  <c r="H193" i="25"/>
  <c r="H201" i="25"/>
  <c r="H209" i="25"/>
  <c r="H217" i="25"/>
  <c r="H225" i="25"/>
  <c r="H233" i="25"/>
  <c r="H241" i="25"/>
  <c r="H249" i="25"/>
  <c r="H257" i="25"/>
  <c r="H265" i="25"/>
  <c r="H273" i="25"/>
  <c r="H281" i="25"/>
  <c r="H289" i="25"/>
  <c r="H297" i="25"/>
  <c r="H305" i="25"/>
  <c r="H313" i="25"/>
  <c r="H321" i="25"/>
  <c r="H329" i="25"/>
  <c r="H337" i="25"/>
  <c r="H345" i="25"/>
  <c r="H353" i="25"/>
  <c r="H361" i="25"/>
  <c r="H369" i="25"/>
  <c r="H377" i="25"/>
  <c r="H385" i="25"/>
  <c r="H393" i="25"/>
  <c r="H401" i="25"/>
  <c r="H409" i="25"/>
  <c r="H417" i="25"/>
  <c r="H425" i="25"/>
  <c r="H433" i="25"/>
  <c r="H441" i="25"/>
  <c r="H449" i="25"/>
  <c r="H457" i="25"/>
  <c r="H465" i="25"/>
  <c r="H473" i="25"/>
  <c r="H481" i="25"/>
  <c r="H489" i="25"/>
  <c r="H497" i="25"/>
  <c r="H505" i="25"/>
  <c r="H513" i="25"/>
  <c r="H521" i="25"/>
  <c r="H529" i="25"/>
  <c r="H537" i="25"/>
  <c r="H545" i="25"/>
  <c r="H553" i="25"/>
  <c r="H561" i="25"/>
  <c r="H569" i="25"/>
  <c r="H577" i="25"/>
  <c r="H585" i="25"/>
  <c r="H593" i="25"/>
  <c r="H601" i="25"/>
  <c r="H609" i="25"/>
  <c r="H617" i="25"/>
  <c r="H625" i="25"/>
  <c r="H633" i="25"/>
  <c r="H641" i="25"/>
  <c r="H649" i="25"/>
  <c r="H657" i="25"/>
  <c r="H665" i="25"/>
  <c r="H673" i="25"/>
  <c r="H681" i="25"/>
  <c r="H10" i="25"/>
  <c r="H74" i="25"/>
  <c r="H138" i="25"/>
  <c r="H190" i="25"/>
  <c r="H212" i="25"/>
  <c r="H234" i="25"/>
  <c r="H254" i="25"/>
  <c r="H276" i="25"/>
  <c r="H298" i="25"/>
  <c r="H318" i="25"/>
  <c r="H340" i="25"/>
  <c r="H362" i="25"/>
  <c r="H380" i="25"/>
  <c r="H396" i="25"/>
  <c r="H412" i="25"/>
  <c r="H427" i="25"/>
  <c r="H439" i="25"/>
  <c r="H452" i="25"/>
  <c r="H466" i="25"/>
  <c r="H478" i="25"/>
  <c r="H491" i="25"/>
  <c r="H503" i="25"/>
  <c r="H516" i="25"/>
  <c r="H530" i="25"/>
  <c r="H542" i="25"/>
  <c r="H555" i="25"/>
  <c r="H567" i="25"/>
  <c r="H580" i="25"/>
  <c r="H594" i="25"/>
  <c r="H606" i="25"/>
  <c r="H619" i="25"/>
  <c r="H631" i="25"/>
  <c r="H644" i="25"/>
  <c r="H658" i="25"/>
  <c r="H669" i="25"/>
  <c r="H679" i="25"/>
  <c r="H689" i="25"/>
  <c r="H697" i="25"/>
  <c r="H705" i="25"/>
  <c r="H713" i="25"/>
  <c r="H721" i="25"/>
  <c r="H729" i="25"/>
  <c r="H737" i="25"/>
  <c r="H745" i="25"/>
  <c r="H753" i="25"/>
  <c r="H761" i="25"/>
  <c r="H769" i="25"/>
  <c r="H777" i="25"/>
  <c r="H785" i="25"/>
  <c r="H793" i="25"/>
  <c r="H801" i="25"/>
  <c r="H809" i="25"/>
  <c r="H817" i="25"/>
  <c r="H825" i="25"/>
  <c r="H833" i="25"/>
  <c r="H841" i="25"/>
  <c r="H849" i="25"/>
  <c r="H857" i="25"/>
  <c r="H865" i="25"/>
  <c r="H873" i="25"/>
  <c r="H881" i="25"/>
  <c r="H889" i="25"/>
  <c r="H897" i="25"/>
  <c r="H905" i="25"/>
  <c r="H913" i="25"/>
  <c r="H921" i="25"/>
  <c r="H929" i="25"/>
  <c r="H937" i="25"/>
  <c r="H945" i="25"/>
  <c r="H953" i="25"/>
  <c r="H961" i="25"/>
  <c r="H969" i="25"/>
  <c r="H977" i="25"/>
  <c r="H985" i="25"/>
  <c r="H993" i="25"/>
  <c r="H1001" i="25"/>
  <c r="H1009" i="25"/>
  <c r="H1017" i="25"/>
  <c r="H1025" i="25"/>
  <c r="H18" i="25"/>
  <c r="H82" i="25"/>
  <c r="H146" i="25"/>
  <c r="H194" i="25"/>
  <c r="H214" i="25"/>
  <c r="H236" i="25"/>
  <c r="H258" i="25"/>
  <c r="H278" i="25"/>
  <c r="H300" i="25"/>
  <c r="H322" i="25"/>
  <c r="H342" i="25"/>
  <c r="H364" i="25"/>
  <c r="H382" i="25"/>
  <c r="H398" i="25"/>
  <c r="H414" i="25"/>
  <c r="H428" i="25"/>
  <c r="H442" i="25"/>
  <c r="H454" i="25"/>
  <c r="H467" i="25"/>
  <c r="H479" i="25"/>
  <c r="H492" i="25"/>
  <c r="H506" i="25"/>
  <c r="H518" i="25"/>
  <c r="H531" i="25"/>
  <c r="H543" i="25"/>
  <c r="H556" i="25"/>
  <c r="H570" i="25"/>
  <c r="H582" i="25"/>
  <c r="H595" i="25"/>
  <c r="H607" i="25"/>
  <c r="H620" i="25"/>
  <c r="H634" i="25"/>
  <c r="H646" i="25"/>
  <c r="H659" i="25"/>
  <c r="H670" i="25"/>
  <c r="H682" i="25"/>
  <c r="H690" i="25"/>
  <c r="H698" i="25"/>
  <c r="H706" i="25"/>
  <c r="H714" i="25"/>
  <c r="H722" i="25"/>
  <c r="H730" i="25"/>
  <c r="H738" i="25"/>
  <c r="H746" i="25"/>
  <c r="H754" i="25"/>
  <c r="H762" i="25"/>
  <c r="H770" i="25"/>
  <c r="H778" i="25"/>
  <c r="H786" i="25"/>
  <c r="H794" i="25"/>
  <c r="H802" i="25"/>
  <c r="H810" i="25"/>
  <c r="H818" i="25"/>
  <c r="H826" i="25"/>
  <c r="H834" i="25"/>
  <c r="H842" i="25"/>
  <c r="H850" i="25"/>
  <c r="H858" i="25"/>
  <c r="H866" i="25"/>
  <c r="H874" i="25"/>
  <c r="H882" i="25"/>
  <c r="H890" i="25"/>
  <c r="H898" i="25"/>
  <c r="H906" i="25"/>
  <c r="H914" i="25"/>
  <c r="H922" i="25"/>
  <c r="H930" i="25"/>
  <c r="H938" i="25"/>
  <c r="H946" i="25"/>
  <c r="H954" i="25"/>
  <c r="H962" i="25"/>
  <c r="H970" i="25"/>
  <c r="H978" i="25"/>
  <c r="H986" i="25"/>
  <c r="H994" i="25"/>
  <c r="H1002" i="25"/>
  <c r="H1010" i="25"/>
  <c r="H1018" i="25"/>
  <c r="H26" i="25"/>
  <c r="H90" i="25"/>
  <c r="H154" i="25"/>
  <c r="H196" i="25"/>
  <c r="H218" i="25"/>
  <c r="H238" i="25"/>
  <c r="H260" i="25"/>
  <c r="H282" i="25"/>
  <c r="H302" i="25"/>
  <c r="H324" i="25"/>
  <c r="H346" i="25"/>
  <c r="H366" i="25"/>
  <c r="H383" i="25"/>
  <c r="H399" i="25"/>
  <c r="H415" i="25"/>
  <c r="H430" i="25"/>
  <c r="H443" i="25"/>
  <c r="H455" i="25"/>
  <c r="H468" i="25"/>
  <c r="H482" i="25"/>
  <c r="H494" i="25"/>
  <c r="H507" i="25"/>
  <c r="H519" i="25"/>
  <c r="H532" i="25"/>
  <c r="H546" i="25"/>
  <c r="H558" i="25"/>
  <c r="H571" i="25"/>
  <c r="H583" i="25"/>
  <c r="H596" i="25"/>
  <c r="H610" i="25"/>
  <c r="H622" i="25"/>
  <c r="H635" i="25"/>
  <c r="H647" i="25"/>
  <c r="H660" i="25"/>
  <c r="H671" i="25"/>
  <c r="H683" i="25"/>
  <c r="H691" i="25"/>
  <c r="H699" i="25"/>
  <c r="H707" i="25"/>
  <c r="H715" i="25"/>
  <c r="H723" i="25"/>
  <c r="H731" i="25"/>
  <c r="H739" i="25"/>
  <c r="H747" i="25"/>
  <c r="H755" i="25"/>
  <c r="H763" i="25"/>
  <c r="H771" i="25"/>
  <c r="H779" i="25"/>
  <c r="H787" i="25"/>
  <c r="H795" i="25"/>
  <c r="H803" i="25"/>
  <c r="H811" i="25"/>
  <c r="H819" i="25"/>
  <c r="H827" i="25"/>
  <c r="H835" i="25"/>
  <c r="H843" i="25"/>
  <c r="H851" i="25"/>
  <c r="H859" i="25"/>
  <c r="H867" i="25"/>
  <c r="H875" i="25"/>
  <c r="H883" i="25"/>
  <c r="H891" i="25"/>
  <c r="H899" i="25"/>
  <c r="H907" i="25"/>
  <c r="H915" i="25"/>
  <c r="H923" i="25"/>
  <c r="H931" i="25"/>
  <c r="H939" i="25"/>
  <c r="H947" i="25"/>
  <c r="H955" i="25"/>
  <c r="H963" i="25"/>
  <c r="H971" i="25"/>
  <c r="H979" i="25"/>
  <c r="H987" i="25"/>
  <c r="H995" i="25"/>
  <c r="H1003" i="25"/>
  <c r="H1011" i="25"/>
  <c r="H1019" i="25"/>
  <c r="H34" i="25"/>
  <c r="H98" i="25"/>
  <c r="H162" i="25"/>
  <c r="H198" i="25"/>
  <c r="H220" i="25"/>
  <c r="H242" i="25"/>
  <c r="H262" i="25"/>
  <c r="H284" i="25"/>
  <c r="H306" i="25"/>
  <c r="H326" i="25"/>
  <c r="H348" i="25"/>
  <c r="H370" i="25"/>
  <c r="H386" i="25"/>
  <c r="H402" i="25"/>
  <c r="H418" i="25"/>
  <c r="H431" i="25"/>
  <c r="H444" i="25"/>
  <c r="H458" i="25"/>
  <c r="H470" i="25"/>
  <c r="H483" i="25"/>
  <c r="H495" i="25"/>
  <c r="H508" i="25"/>
  <c r="H522" i="25"/>
  <c r="H534" i="25"/>
  <c r="H547" i="25"/>
  <c r="H559" i="25"/>
  <c r="H572" i="25"/>
  <c r="H586" i="25"/>
  <c r="H598" i="25"/>
  <c r="H611" i="25"/>
  <c r="H623" i="25"/>
  <c r="H636" i="25"/>
  <c r="H650" i="25"/>
  <c r="H662" i="25"/>
  <c r="H674" i="25"/>
  <c r="H684" i="25"/>
  <c r="H692" i="25"/>
  <c r="H700" i="25"/>
  <c r="H708" i="25"/>
  <c r="H716" i="25"/>
  <c r="H724" i="25"/>
  <c r="H732" i="25"/>
  <c r="H740" i="25"/>
  <c r="H748" i="25"/>
  <c r="H756" i="25"/>
  <c r="H764" i="25"/>
  <c r="H772" i="25"/>
  <c r="H780" i="25"/>
  <c r="H788" i="25"/>
  <c r="H796" i="25"/>
  <c r="H804" i="25"/>
  <c r="H812" i="25"/>
  <c r="H820" i="25"/>
  <c r="H828" i="25"/>
  <c r="H836" i="25"/>
  <c r="H844" i="25"/>
  <c r="H852" i="25"/>
  <c r="H860" i="25"/>
  <c r="H868" i="25"/>
  <c r="H876" i="25"/>
  <c r="H884" i="25"/>
  <c r="H892" i="25"/>
  <c r="H900" i="25"/>
  <c r="H908" i="25"/>
  <c r="H916" i="25"/>
  <c r="H924" i="25"/>
  <c r="H932" i="25"/>
  <c r="H940" i="25"/>
  <c r="H948" i="25"/>
  <c r="H956" i="25"/>
  <c r="H964" i="25"/>
  <c r="H972" i="25"/>
  <c r="H980" i="25"/>
  <c r="H988" i="25"/>
  <c r="H996" i="25"/>
  <c r="H1004" i="25"/>
  <c r="H1012" i="25"/>
  <c r="H1020" i="25"/>
  <c r="H42" i="25"/>
  <c r="H106" i="25"/>
  <c r="H170" i="25"/>
  <c r="H202" i="25"/>
  <c r="H244" i="25"/>
  <c r="H266" i="25"/>
  <c r="H286" i="25"/>
  <c r="H308" i="25"/>
  <c r="H350" i="25"/>
  <c r="H388" i="25"/>
  <c r="H420" i="25"/>
  <c r="H459" i="25"/>
  <c r="H66" i="25"/>
  <c r="H130" i="25"/>
  <c r="H188" i="25"/>
  <c r="H210" i="25"/>
  <c r="H230" i="25"/>
  <c r="H252" i="25"/>
  <c r="H274" i="25"/>
  <c r="H294" i="25"/>
  <c r="H316" i="25"/>
  <c r="H338" i="25"/>
  <c r="H358" i="25"/>
  <c r="H378" i="25"/>
  <c r="H394" i="25"/>
  <c r="H410" i="25"/>
  <c r="H426" i="25"/>
  <c r="H438" i="25"/>
  <c r="H451" i="25"/>
  <c r="H463" i="25"/>
  <c r="H476" i="25"/>
  <c r="H490" i="25"/>
  <c r="H502" i="25"/>
  <c r="H515" i="25"/>
  <c r="H527" i="25"/>
  <c r="H540" i="25"/>
  <c r="H554" i="25"/>
  <c r="H566" i="25"/>
  <c r="H579" i="25"/>
  <c r="H591" i="25"/>
  <c r="H604" i="25"/>
  <c r="H618" i="25"/>
  <c r="H630" i="25"/>
  <c r="H643" i="25"/>
  <c r="H655" i="25"/>
  <c r="H668" i="25"/>
  <c r="H678" i="25"/>
  <c r="H688" i="25"/>
  <c r="H696" i="25"/>
  <c r="H704" i="25"/>
  <c r="H712" i="25"/>
  <c r="H720" i="25"/>
  <c r="H728" i="25"/>
  <c r="H736" i="25"/>
  <c r="H744" i="25"/>
  <c r="H752" i="25"/>
  <c r="H760" i="25"/>
  <c r="H768" i="25"/>
  <c r="H776" i="25"/>
  <c r="H784" i="25"/>
  <c r="H792" i="25"/>
  <c r="H800" i="25"/>
  <c r="H808" i="25"/>
  <c r="H816" i="25"/>
  <c r="H824" i="25"/>
  <c r="H832" i="25"/>
  <c r="H840" i="25"/>
  <c r="H848" i="25"/>
  <c r="H856" i="25"/>
  <c r="H864" i="25"/>
  <c r="H872" i="25"/>
  <c r="H880" i="25"/>
  <c r="H888" i="25"/>
  <c r="H896" i="25"/>
  <c r="H904" i="25"/>
  <c r="H912" i="25"/>
  <c r="H920" i="25"/>
  <c r="H928" i="25"/>
  <c r="H936" i="25"/>
  <c r="H944" i="25"/>
  <c r="H952" i="25"/>
  <c r="H960" i="25"/>
  <c r="H968" i="25"/>
  <c r="H976" i="25"/>
  <c r="H984" i="25"/>
  <c r="H992" i="25"/>
  <c r="H1000" i="25"/>
  <c r="H1008" i="25"/>
  <c r="H1016" i="25"/>
  <c r="H1024" i="25"/>
  <c r="H222" i="25"/>
  <c r="H330" i="25"/>
  <c r="H372" i="25"/>
  <c r="H404" i="25"/>
  <c r="H434" i="25"/>
  <c r="H446" i="25"/>
  <c r="H1023" i="25"/>
  <c r="H1005" i="25"/>
  <c r="H982" i="25"/>
  <c r="H959" i="25"/>
  <c r="H941" i="25"/>
  <c r="H918" i="25"/>
  <c r="H895" i="25"/>
  <c r="H877" i="25"/>
  <c r="H854" i="25"/>
  <c r="H831" i="25"/>
  <c r="H813" i="25"/>
  <c r="H790" i="25"/>
  <c r="H767" i="25"/>
  <c r="H749" i="25"/>
  <c r="H726" i="25"/>
  <c r="H703" i="25"/>
  <c r="H685" i="25"/>
  <c r="H652" i="25"/>
  <c r="H615" i="25"/>
  <c r="H587" i="25"/>
  <c r="H550" i="25"/>
  <c r="H514" i="25"/>
  <c r="H484" i="25"/>
  <c r="H436" i="25"/>
  <c r="H375" i="25"/>
  <c r="H292" i="25"/>
  <c r="H206" i="25"/>
  <c r="H204" i="25"/>
  <c r="H1021" i="25"/>
  <c r="H998" i="25"/>
  <c r="H975" i="25"/>
  <c r="H957" i="25"/>
  <c r="H934" i="25"/>
  <c r="H911" i="25"/>
  <c r="H893" i="25"/>
  <c r="H870" i="25"/>
  <c r="H847" i="25"/>
  <c r="H829" i="25"/>
  <c r="H806" i="25"/>
  <c r="H783" i="25"/>
  <c r="H765" i="25"/>
  <c r="H742" i="25"/>
  <c r="H719" i="25"/>
  <c r="H701" i="25"/>
  <c r="H676" i="25"/>
  <c r="H642" i="25"/>
  <c r="H612" i="25"/>
  <c r="H575" i="25"/>
  <c r="H539" i="25"/>
  <c r="H510" i="25"/>
  <c r="H474" i="25"/>
  <c r="H423" i="25"/>
  <c r="H356" i="25"/>
  <c r="H270" i="25"/>
  <c r="H186" i="25"/>
  <c r="H574" i="25"/>
  <c r="H538" i="25"/>
  <c r="H500" i="25"/>
  <c r="H471" i="25"/>
  <c r="H422" i="25"/>
  <c r="H354" i="25"/>
  <c r="H973" i="25"/>
  <c r="H886" i="25"/>
  <c r="H822" i="25"/>
  <c r="H781" i="25"/>
  <c r="H758" i="25"/>
  <c r="H735" i="25"/>
  <c r="H717" i="25"/>
  <c r="H694" i="25"/>
  <c r="H667" i="25"/>
  <c r="H638" i="25"/>
  <c r="H602" i="25"/>
  <c r="H564" i="25"/>
  <c r="H535" i="25"/>
  <c r="H499" i="25"/>
  <c r="H462" i="25"/>
  <c r="H407" i="25"/>
  <c r="H334" i="25"/>
  <c r="H250" i="25"/>
  <c r="H122" i="25"/>
  <c r="H268" i="25"/>
  <c r="H991" i="25"/>
  <c r="H927" i="25"/>
  <c r="H845" i="25"/>
  <c r="H990" i="25"/>
  <c r="H949" i="25"/>
  <c r="H926" i="25"/>
  <c r="H903" i="25"/>
  <c r="H885" i="25"/>
  <c r="H862" i="25"/>
  <c r="H839" i="25"/>
  <c r="H821" i="25"/>
  <c r="H798" i="25"/>
  <c r="H775" i="25"/>
  <c r="H757" i="25"/>
  <c r="H734" i="25"/>
  <c r="H711" i="25"/>
  <c r="H693" i="25"/>
  <c r="H666" i="25"/>
  <c r="H628" i="25"/>
  <c r="H599" i="25"/>
  <c r="H563" i="25"/>
  <c r="H526" i="25"/>
  <c r="H498" i="25"/>
  <c r="H460" i="25"/>
  <c r="H406" i="25"/>
  <c r="H332" i="25"/>
  <c r="H246" i="25"/>
  <c r="H114" i="25"/>
  <c r="H178" i="25"/>
  <c r="H1014" i="25"/>
  <c r="H950" i="25"/>
  <c r="H909" i="25"/>
  <c r="H863" i="25"/>
  <c r="H799" i="25"/>
  <c r="H1013" i="25"/>
  <c r="H967" i="25"/>
  <c r="H3" i="25"/>
  <c r="H1007" i="25"/>
  <c r="H989" i="25"/>
  <c r="H966" i="25"/>
  <c r="H943" i="25"/>
  <c r="H925" i="25"/>
  <c r="H902" i="25"/>
  <c r="H879" i="25"/>
  <c r="H861" i="25"/>
  <c r="H838" i="25"/>
  <c r="H815" i="25"/>
  <c r="H797" i="25"/>
  <c r="H774" i="25"/>
  <c r="H751" i="25"/>
  <c r="H733" i="25"/>
  <c r="H710" i="25"/>
  <c r="H687" i="25"/>
  <c r="H663" i="25"/>
  <c r="H627" i="25"/>
  <c r="H590" i="25"/>
  <c r="H562" i="25"/>
  <c r="H524" i="25"/>
  <c r="H487" i="25"/>
  <c r="H450" i="25"/>
  <c r="H391" i="25"/>
  <c r="H314" i="25"/>
  <c r="H228" i="25"/>
  <c r="H58" i="25"/>
  <c r="K9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4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260" i="25"/>
  <c r="E261" i="25"/>
  <c r="E262" i="25"/>
  <c r="E263" i="25"/>
  <c r="E264" i="25"/>
  <c r="E265" i="25"/>
  <c r="E266" i="25"/>
  <c r="E267" i="25"/>
  <c r="E268" i="25"/>
  <c r="E269" i="25"/>
  <c r="E270" i="25"/>
  <c r="E271" i="25"/>
  <c r="E272" i="25"/>
  <c r="E273" i="25"/>
  <c r="E274" i="25"/>
  <c r="E275" i="25"/>
  <c r="E276" i="25"/>
  <c r="E277" i="25"/>
  <c r="E278" i="25"/>
  <c r="E279" i="25"/>
  <c r="E280" i="25"/>
  <c r="E281" i="25"/>
  <c r="E282" i="25"/>
  <c r="E283" i="25"/>
  <c r="E284" i="25"/>
  <c r="E285" i="25"/>
  <c r="E286" i="25"/>
  <c r="E287" i="25"/>
  <c r="E288" i="25"/>
  <c r="E289" i="25"/>
  <c r="E290" i="25"/>
  <c r="E291" i="25"/>
  <c r="E292" i="25"/>
  <c r="E293" i="25"/>
  <c r="E294" i="25"/>
  <c r="E295" i="25"/>
  <c r="E296" i="25"/>
  <c r="E297" i="25"/>
  <c r="E298" i="25"/>
  <c r="E299" i="25"/>
  <c r="E300" i="25"/>
  <c r="E301" i="25"/>
  <c r="E302" i="25"/>
  <c r="E303" i="25"/>
  <c r="E304" i="25"/>
  <c r="E305" i="25"/>
  <c r="E306" i="25"/>
  <c r="E307" i="25"/>
  <c r="E308" i="25"/>
  <c r="E309" i="25"/>
  <c r="E310" i="25"/>
  <c r="E311" i="25"/>
  <c r="E312" i="25"/>
  <c r="E313" i="25"/>
  <c r="E314" i="25"/>
  <c r="E315" i="25"/>
  <c r="E316" i="25"/>
  <c r="E317" i="25"/>
  <c r="E318" i="25"/>
  <c r="E319" i="25"/>
  <c r="E320" i="25"/>
  <c r="E321" i="25"/>
  <c r="E322" i="25"/>
  <c r="E323" i="25"/>
  <c r="E324" i="25"/>
  <c r="E325" i="25"/>
  <c r="E326" i="25"/>
  <c r="E327" i="25"/>
  <c r="E328" i="25"/>
  <c r="E329" i="25"/>
  <c r="E330" i="25"/>
  <c r="E331" i="25"/>
  <c r="E332" i="25"/>
  <c r="E333" i="25"/>
  <c r="E334" i="25"/>
  <c r="E335" i="25"/>
  <c r="E336" i="25"/>
  <c r="E337" i="25"/>
  <c r="E338" i="25"/>
  <c r="E339" i="25"/>
  <c r="E340" i="25"/>
  <c r="E341" i="25"/>
  <c r="E342" i="25"/>
  <c r="E343" i="25"/>
  <c r="E344" i="25"/>
  <c r="E345" i="25"/>
  <c r="E346" i="25"/>
  <c r="E347" i="25"/>
  <c r="E348" i="25"/>
  <c r="E349" i="25"/>
  <c r="E350" i="25"/>
  <c r="E351" i="25"/>
  <c r="E352" i="25"/>
  <c r="E353" i="25"/>
  <c r="E354" i="25"/>
  <c r="E355" i="25"/>
  <c r="E356" i="25"/>
  <c r="E357" i="25"/>
  <c r="E358" i="25"/>
  <c r="E359" i="25"/>
  <c r="E360" i="25"/>
  <c r="E361" i="25"/>
  <c r="E362" i="25"/>
  <c r="E363" i="25"/>
  <c r="E364" i="25"/>
  <c r="E365" i="25"/>
  <c r="E366" i="25"/>
  <c r="E367" i="25"/>
  <c r="E368" i="25"/>
  <c r="E369" i="25"/>
  <c r="E370" i="25"/>
  <c r="E371" i="25"/>
  <c r="E372" i="25"/>
  <c r="E373" i="25"/>
  <c r="E374" i="25"/>
  <c r="E375" i="25"/>
  <c r="E376" i="25"/>
  <c r="E377" i="25"/>
  <c r="E378" i="25"/>
  <c r="E379" i="25"/>
  <c r="E380" i="25"/>
  <c r="E381" i="25"/>
  <c r="E382" i="25"/>
  <c r="E383" i="25"/>
  <c r="E384" i="25"/>
  <c r="E385" i="25"/>
  <c r="E386" i="25"/>
  <c r="E387" i="25"/>
  <c r="E388" i="25"/>
  <c r="E389" i="25"/>
  <c r="E390" i="25"/>
  <c r="E391" i="25"/>
  <c r="E392" i="25"/>
  <c r="E393" i="25"/>
  <c r="E394" i="25"/>
  <c r="E395" i="25"/>
  <c r="E396" i="25"/>
  <c r="E397" i="25"/>
  <c r="E398" i="25"/>
  <c r="E399" i="25"/>
  <c r="E400" i="25"/>
  <c r="E401" i="25"/>
  <c r="E402" i="25"/>
  <c r="E403" i="25"/>
  <c r="E404" i="25"/>
  <c r="E405" i="25"/>
  <c r="E406" i="25"/>
  <c r="E407" i="25"/>
  <c r="E408" i="25"/>
  <c r="E409" i="25"/>
  <c r="E410" i="25"/>
  <c r="E411" i="25"/>
  <c r="E412" i="25"/>
  <c r="E413" i="25"/>
  <c r="E414" i="25"/>
  <c r="E415" i="25"/>
  <c r="E416" i="25"/>
  <c r="E417" i="25"/>
  <c r="E418" i="25"/>
  <c r="E419" i="25"/>
  <c r="E420" i="25"/>
  <c r="E421" i="25"/>
  <c r="E422" i="25"/>
  <c r="E423" i="25"/>
  <c r="E424" i="25"/>
  <c r="E425" i="25"/>
  <c r="E426" i="25"/>
  <c r="E427" i="25"/>
  <c r="E428" i="25"/>
  <c r="E429" i="25"/>
  <c r="E430" i="25"/>
  <c r="E431" i="25"/>
  <c r="E432" i="25"/>
  <c r="E433" i="25"/>
  <c r="E434" i="25"/>
  <c r="E435" i="25"/>
  <c r="E436" i="25"/>
  <c r="E437" i="25"/>
  <c r="E438" i="25"/>
  <c r="E439" i="25"/>
  <c r="E440" i="25"/>
  <c r="E441" i="25"/>
  <c r="E442" i="25"/>
  <c r="E443" i="25"/>
  <c r="E444" i="25"/>
  <c r="E445" i="25"/>
  <c r="E446" i="25"/>
  <c r="E447" i="25"/>
  <c r="E448" i="25"/>
  <c r="E449" i="25"/>
  <c r="E450" i="25"/>
  <c r="E451" i="25"/>
  <c r="E452" i="25"/>
  <c r="E453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68" i="25"/>
  <c r="E469" i="25"/>
  <c r="E470" i="25"/>
  <c r="E471" i="25"/>
  <c r="E472" i="25"/>
  <c r="E473" i="25"/>
  <c r="E474" i="25"/>
  <c r="E475" i="25"/>
  <c r="E476" i="25"/>
  <c r="E477" i="25"/>
  <c r="E478" i="25"/>
  <c r="E479" i="25"/>
  <c r="E480" i="25"/>
  <c r="E481" i="25"/>
  <c r="E482" i="25"/>
  <c r="E483" i="25"/>
  <c r="E484" i="25"/>
  <c r="E485" i="25"/>
  <c r="E486" i="25"/>
  <c r="E487" i="25"/>
  <c r="E488" i="25"/>
  <c r="E489" i="25"/>
  <c r="E490" i="25"/>
  <c r="E491" i="25"/>
  <c r="E492" i="25"/>
  <c r="E493" i="25"/>
  <c r="E494" i="25"/>
  <c r="E495" i="25"/>
  <c r="E496" i="25"/>
  <c r="E497" i="25"/>
  <c r="E498" i="25"/>
  <c r="E499" i="25"/>
  <c r="E500" i="25"/>
  <c r="E501" i="25"/>
  <c r="E502" i="25"/>
  <c r="E503" i="25"/>
  <c r="E504" i="25"/>
  <c r="E505" i="25"/>
  <c r="E506" i="25"/>
  <c r="E507" i="25"/>
  <c r="E508" i="25"/>
  <c r="E509" i="25"/>
  <c r="E510" i="25"/>
  <c r="E511" i="25"/>
  <c r="E512" i="25"/>
  <c r="E513" i="25"/>
  <c r="E514" i="25"/>
  <c r="E515" i="25"/>
  <c r="E516" i="25"/>
  <c r="E517" i="25"/>
  <c r="E518" i="25"/>
  <c r="E519" i="25"/>
  <c r="E520" i="25"/>
  <c r="E521" i="25"/>
  <c r="E522" i="25"/>
  <c r="E523" i="25"/>
  <c r="E524" i="25"/>
  <c r="E525" i="25"/>
  <c r="E526" i="25"/>
  <c r="E527" i="25"/>
  <c r="E528" i="25"/>
  <c r="E529" i="25"/>
  <c r="E530" i="25"/>
  <c r="E531" i="25"/>
  <c r="E532" i="25"/>
  <c r="E533" i="25"/>
  <c r="E534" i="25"/>
  <c r="E535" i="25"/>
  <c r="E536" i="25"/>
  <c r="E537" i="25"/>
  <c r="E538" i="25"/>
  <c r="E539" i="25"/>
  <c r="E540" i="25"/>
  <c r="E541" i="25"/>
  <c r="E542" i="25"/>
  <c r="E543" i="25"/>
  <c r="E544" i="25"/>
  <c r="E545" i="25"/>
  <c r="E546" i="25"/>
  <c r="E547" i="25"/>
  <c r="E548" i="25"/>
  <c r="E549" i="25"/>
  <c r="E550" i="25"/>
  <c r="E551" i="25"/>
  <c r="E552" i="25"/>
  <c r="E553" i="25"/>
  <c r="E554" i="25"/>
  <c r="E555" i="25"/>
  <c r="E556" i="25"/>
  <c r="E557" i="25"/>
  <c r="E558" i="25"/>
  <c r="E559" i="25"/>
  <c r="E560" i="25"/>
  <c r="E561" i="25"/>
  <c r="E562" i="25"/>
  <c r="E563" i="25"/>
  <c r="E564" i="25"/>
  <c r="E565" i="25"/>
  <c r="E566" i="25"/>
  <c r="E567" i="25"/>
  <c r="E568" i="25"/>
  <c r="E569" i="25"/>
  <c r="E570" i="25"/>
  <c r="E571" i="25"/>
  <c r="E572" i="25"/>
  <c r="E573" i="25"/>
  <c r="E574" i="25"/>
  <c r="E575" i="25"/>
  <c r="E576" i="25"/>
  <c r="E577" i="25"/>
  <c r="E578" i="25"/>
  <c r="E579" i="25"/>
  <c r="E580" i="25"/>
  <c r="E581" i="25"/>
  <c r="E582" i="25"/>
  <c r="E583" i="25"/>
  <c r="E584" i="25"/>
  <c r="E585" i="25"/>
  <c r="E586" i="25"/>
  <c r="E587" i="25"/>
  <c r="E588" i="25"/>
  <c r="E589" i="25"/>
  <c r="E590" i="25"/>
  <c r="E591" i="25"/>
  <c r="E592" i="25"/>
  <c r="E593" i="25"/>
  <c r="E594" i="25"/>
  <c r="E595" i="25"/>
  <c r="E596" i="25"/>
  <c r="E597" i="25"/>
  <c r="E598" i="25"/>
  <c r="E599" i="25"/>
  <c r="E600" i="25"/>
  <c r="E601" i="25"/>
  <c r="E602" i="25"/>
  <c r="E603" i="25"/>
  <c r="E604" i="25"/>
  <c r="E605" i="25"/>
  <c r="E606" i="25"/>
  <c r="E607" i="25"/>
  <c r="E608" i="25"/>
  <c r="E609" i="25"/>
  <c r="E610" i="25"/>
  <c r="E611" i="25"/>
  <c r="E612" i="25"/>
  <c r="E613" i="25"/>
  <c r="E614" i="25"/>
  <c r="E615" i="25"/>
  <c r="E616" i="25"/>
  <c r="E617" i="25"/>
  <c r="E618" i="25"/>
  <c r="E619" i="25"/>
  <c r="E620" i="25"/>
  <c r="E621" i="25"/>
  <c r="E622" i="25"/>
  <c r="E623" i="25"/>
  <c r="E624" i="25"/>
  <c r="E625" i="25"/>
  <c r="E626" i="25"/>
  <c r="E627" i="25"/>
  <c r="E628" i="25"/>
  <c r="E629" i="25"/>
  <c r="E630" i="25"/>
  <c r="E631" i="25"/>
  <c r="E632" i="25"/>
  <c r="E633" i="25"/>
  <c r="E634" i="25"/>
  <c r="E635" i="25"/>
  <c r="E636" i="25"/>
  <c r="E637" i="25"/>
  <c r="E638" i="25"/>
  <c r="E639" i="25"/>
  <c r="E640" i="25"/>
  <c r="E641" i="25"/>
  <c r="E642" i="25"/>
  <c r="E643" i="25"/>
  <c r="E644" i="25"/>
  <c r="E645" i="25"/>
  <c r="E646" i="25"/>
  <c r="E647" i="25"/>
  <c r="E648" i="25"/>
  <c r="E649" i="25"/>
  <c r="E650" i="25"/>
  <c r="E651" i="25"/>
  <c r="E652" i="25"/>
  <c r="E653" i="25"/>
  <c r="E654" i="25"/>
  <c r="E655" i="25"/>
  <c r="E656" i="25"/>
  <c r="E657" i="25"/>
  <c r="E658" i="25"/>
  <c r="E659" i="25"/>
  <c r="E660" i="25"/>
  <c r="E661" i="25"/>
  <c r="E662" i="25"/>
  <c r="E663" i="25"/>
  <c r="E664" i="25"/>
  <c r="E665" i="25"/>
  <c r="E666" i="25"/>
  <c r="E667" i="25"/>
  <c r="E668" i="25"/>
  <c r="E669" i="25"/>
  <c r="E670" i="25"/>
  <c r="E671" i="25"/>
  <c r="E672" i="25"/>
  <c r="E673" i="25"/>
  <c r="E674" i="25"/>
  <c r="E675" i="25"/>
  <c r="E676" i="25"/>
  <c r="E677" i="25"/>
  <c r="E678" i="25"/>
  <c r="E679" i="25"/>
  <c r="E680" i="25"/>
  <c r="E681" i="25"/>
  <c r="E682" i="25"/>
  <c r="E683" i="25"/>
  <c r="E684" i="25"/>
  <c r="E685" i="25"/>
  <c r="E686" i="25"/>
  <c r="E687" i="25"/>
  <c r="E688" i="25"/>
  <c r="E689" i="25"/>
  <c r="E690" i="25"/>
  <c r="E691" i="25"/>
  <c r="E692" i="25"/>
  <c r="E693" i="25"/>
  <c r="E694" i="25"/>
  <c r="E695" i="25"/>
  <c r="E696" i="25"/>
  <c r="E697" i="25"/>
  <c r="E698" i="25"/>
  <c r="E699" i="25"/>
  <c r="E700" i="25"/>
  <c r="E701" i="25"/>
  <c r="E702" i="25"/>
  <c r="E703" i="25"/>
  <c r="E704" i="25"/>
  <c r="E705" i="25"/>
  <c r="E706" i="25"/>
  <c r="E707" i="25"/>
  <c r="E708" i="25"/>
  <c r="E709" i="25"/>
  <c r="E710" i="25"/>
  <c r="E711" i="25"/>
  <c r="E712" i="25"/>
  <c r="E713" i="25"/>
  <c r="E714" i="25"/>
  <c r="E715" i="25"/>
  <c r="E716" i="25"/>
  <c r="E717" i="25"/>
  <c r="E718" i="25"/>
  <c r="E719" i="25"/>
  <c r="E720" i="25"/>
  <c r="E721" i="25"/>
  <c r="E722" i="25"/>
  <c r="E723" i="25"/>
  <c r="E724" i="25"/>
  <c r="E725" i="25"/>
  <c r="E726" i="25"/>
  <c r="E727" i="25"/>
  <c r="E728" i="25"/>
  <c r="E729" i="25"/>
  <c r="E730" i="25"/>
  <c r="E731" i="25"/>
  <c r="E732" i="25"/>
  <c r="E733" i="25"/>
  <c r="E734" i="25"/>
  <c r="E735" i="25"/>
  <c r="E736" i="25"/>
  <c r="E737" i="25"/>
  <c r="E738" i="25"/>
  <c r="E739" i="25"/>
  <c r="E740" i="25"/>
  <c r="E741" i="25"/>
  <c r="E742" i="25"/>
  <c r="E743" i="25"/>
  <c r="E744" i="25"/>
  <c r="E745" i="25"/>
  <c r="E746" i="25"/>
  <c r="E747" i="25"/>
  <c r="E748" i="25"/>
  <c r="E749" i="25"/>
  <c r="E750" i="25"/>
  <c r="E751" i="25"/>
  <c r="E752" i="25"/>
  <c r="E753" i="25"/>
  <c r="E754" i="25"/>
  <c r="E755" i="25"/>
  <c r="E756" i="25"/>
  <c r="E757" i="25"/>
  <c r="E758" i="25"/>
  <c r="E759" i="25"/>
  <c r="E760" i="25"/>
  <c r="E761" i="25"/>
  <c r="E762" i="25"/>
  <c r="E763" i="25"/>
  <c r="E764" i="25"/>
  <c r="E765" i="25"/>
  <c r="E766" i="25"/>
  <c r="E767" i="25"/>
  <c r="E768" i="25"/>
  <c r="E769" i="25"/>
  <c r="E770" i="25"/>
  <c r="E771" i="25"/>
  <c r="E772" i="25"/>
  <c r="E773" i="25"/>
  <c r="E774" i="25"/>
  <c r="E775" i="25"/>
  <c r="E776" i="25"/>
  <c r="E777" i="25"/>
  <c r="E778" i="25"/>
  <c r="E779" i="25"/>
  <c r="E780" i="25"/>
  <c r="E781" i="25"/>
  <c r="E782" i="25"/>
  <c r="E783" i="25"/>
  <c r="E784" i="25"/>
  <c r="E785" i="25"/>
  <c r="E786" i="25"/>
  <c r="E787" i="25"/>
  <c r="E788" i="25"/>
  <c r="E789" i="25"/>
  <c r="E790" i="25"/>
  <c r="E791" i="25"/>
  <c r="E792" i="25"/>
  <c r="E793" i="25"/>
  <c r="E794" i="25"/>
  <c r="E795" i="25"/>
  <c r="E796" i="25"/>
  <c r="E797" i="25"/>
  <c r="E798" i="25"/>
  <c r="E799" i="25"/>
  <c r="E800" i="25"/>
  <c r="E801" i="25"/>
  <c r="E802" i="25"/>
  <c r="E803" i="25"/>
  <c r="E804" i="25"/>
  <c r="E805" i="25"/>
  <c r="E806" i="25"/>
  <c r="E807" i="25"/>
  <c r="E808" i="25"/>
  <c r="E809" i="25"/>
  <c r="E810" i="25"/>
  <c r="E811" i="25"/>
  <c r="E812" i="25"/>
  <c r="E813" i="25"/>
  <c r="E814" i="25"/>
  <c r="E815" i="25"/>
  <c r="E816" i="25"/>
  <c r="E817" i="25"/>
  <c r="E818" i="25"/>
  <c r="E819" i="25"/>
  <c r="E820" i="25"/>
  <c r="E821" i="25"/>
  <c r="E822" i="25"/>
  <c r="E823" i="25"/>
  <c r="E824" i="25"/>
  <c r="E825" i="25"/>
  <c r="E826" i="25"/>
  <c r="E827" i="25"/>
  <c r="E828" i="25"/>
  <c r="E829" i="25"/>
  <c r="E830" i="25"/>
  <c r="E831" i="25"/>
  <c r="E832" i="25"/>
  <c r="E833" i="25"/>
  <c r="E834" i="25"/>
  <c r="E835" i="25"/>
  <c r="E836" i="25"/>
  <c r="E837" i="25"/>
  <c r="E838" i="25"/>
  <c r="E839" i="25"/>
  <c r="E840" i="25"/>
  <c r="E841" i="25"/>
  <c r="E842" i="25"/>
  <c r="E843" i="25"/>
  <c r="E844" i="25"/>
  <c r="E845" i="25"/>
  <c r="E846" i="25"/>
  <c r="E847" i="25"/>
  <c r="E848" i="25"/>
  <c r="E849" i="25"/>
  <c r="E850" i="25"/>
  <c r="E851" i="25"/>
  <c r="E852" i="25"/>
  <c r="E853" i="25"/>
  <c r="E854" i="25"/>
  <c r="E855" i="25"/>
  <c r="E856" i="25"/>
  <c r="E857" i="25"/>
  <c r="E858" i="25"/>
  <c r="E859" i="25"/>
  <c r="E860" i="25"/>
  <c r="E861" i="25"/>
  <c r="E862" i="25"/>
  <c r="E863" i="25"/>
  <c r="E864" i="25"/>
  <c r="E865" i="25"/>
  <c r="E866" i="25"/>
  <c r="E867" i="25"/>
  <c r="E868" i="25"/>
  <c r="E869" i="25"/>
  <c r="E870" i="25"/>
  <c r="E871" i="25"/>
  <c r="E872" i="25"/>
  <c r="E873" i="25"/>
  <c r="E874" i="25"/>
  <c r="E875" i="25"/>
  <c r="E876" i="25"/>
  <c r="E877" i="25"/>
  <c r="E878" i="25"/>
  <c r="E879" i="25"/>
  <c r="E880" i="25"/>
  <c r="E881" i="25"/>
  <c r="E882" i="25"/>
  <c r="E883" i="25"/>
  <c r="E884" i="25"/>
  <c r="E885" i="25"/>
  <c r="E886" i="25"/>
  <c r="E887" i="25"/>
  <c r="E888" i="25"/>
  <c r="E889" i="25"/>
  <c r="E890" i="25"/>
  <c r="E891" i="25"/>
  <c r="E892" i="25"/>
  <c r="E893" i="25"/>
  <c r="E894" i="25"/>
  <c r="E895" i="25"/>
  <c r="E896" i="25"/>
  <c r="E897" i="25"/>
  <c r="E898" i="25"/>
  <c r="E899" i="25"/>
  <c r="E900" i="25"/>
  <c r="E901" i="25"/>
  <c r="E902" i="25"/>
  <c r="E903" i="25"/>
  <c r="E904" i="25"/>
  <c r="E905" i="25"/>
  <c r="E906" i="25"/>
  <c r="E907" i="25"/>
  <c r="E908" i="25"/>
  <c r="E909" i="25"/>
  <c r="E910" i="25"/>
  <c r="E911" i="25"/>
  <c r="E912" i="25"/>
  <c r="E913" i="25"/>
  <c r="E914" i="25"/>
  <c r="E915" i="25"/>
  <c r="E916" i="25"/>
  <c r="E917" i="25"/>
  <c r="E918" i="25"/>
  <c r="E919" i="25"/>
  <c r="E920" i="25"/>
  <c r="E921" i="25"/>
  <c r="E922" i="25"/>
  <c r="E923" i="25"/>
  <c r="E924" i="25"/>
  <c r="E925" i="25"/>
  <c r="E926" i="25"/>
  <c r="E927" i="25"/>
  <c r="E928" i="25"/>
  <c r="E929" i="25"/>
  <c r="E930" i="25"/>
  <c r="E931" i="25"/>
  <c r="E932" i="25"/>
  <c r="E933" i="25"/>
  <c r="E934" i="25"/>
  <c r="E935" i="25"/>
  <c r="E936" i="25"/>
  <c r="E937" i="25"/>
  <c r="E938" i="25"/>
  <c r="E939" i="25"/>
  <c r="E940" i="25"/>
  <c r="E941" i="25"/>
  <c r="E942" i="25"/>
  <c r="E943" i="25"/>
  <c r="E944" i="25"/>
  <c r="E945" i="25"/>
  <c r="E946" i="25"/>
  <c r="E947" i="25"/>
  <c r="E948" i="25"/>
  <c r="E949" i="25"/>
  <c r="E950" i="25"/>
  <c r="E951" i="25"/>
  <c r="E952" i="25"/>
  <c r="E953" i="25"/>
  <c r="E954" i="25"/>
  <c r="E955" i="25"/>
  <c r="E956" i="25"/>
  <c r="E957" i="25"/>
  <c r="E958" i="25"/>
  <c r="E959" i="25"/>
  <c r="E960" i="25"/>
  <c r="E961" i="25"/>
  <c r="E962" i="25"/>
  <c r="E963" i="25"/>
  <c r="E964" i="25"/>
  <c r="E965" i="25"/>
  <c r="E966" i="25"/>
  <c r="E967" i="25"/>
  <c r="E968" i="25"/>
  <c r="E969" i="25"/>
  <c r="E970" i="25"/>
  <c r="E971" i="25"/>
  <c r="E972" i="25"/>
  <c r="E973" i="25"/>
  <c r="E974" i="25"/>
  <c r="E975" i="25"/>
  <c r="E976" i="25"/>
  <c r="E977" i="25"/>
  <c r="E978" i="25"/>
  <c r="E979" i="25"/>
  <c r="E980" i="25"/>
  <c r="E981" i="25"/>
  <c r="E982" i="25"/>
  <c r="E983" i="25"/>
  <c r="E984" i="25"/>
  <c r="E985" i="25"/>
  <c r="E986" i="25"/>
  <c r="E987" i="25"/>
  <c r="E988" i="25"/>
  <c r="E989" i="25"/>
  <c r="E990" i="25"/>
  <c r="E991" i="25"/>
  <c r="E992" i="25"/>
  <c r="E993" i="25"/>
  <c r="E994" i="25"/>
  <c r="E995" i="25"/>
  <c r="E996" i="25"/>
  <c r="E997" i="25"/>
  <c r="E998" i="25"/>
  <c r="E999" i="25"/>
  <c r="E1000" i="25"/>
  <c r="E1001" i="25"/>
  <c r="E1002" i="25"/>
  <c r="E1003" i="25"/>
  <c r="E1004" i="25"/>
  <c r="E1005" i="25"/>
  <c r="E1006" i="25"/>
  <c r="E1007" i="25"/>
  <c r="E1008" i="25"/>
  <c r="E1009" i="25"/>
  <c r="E1010" i="25"/>
  <c r="E1011" i="25"/>
  <c r="E1012" i="25"/>
  <c r="E1013" i="25"/>
  <c r="E1014" i="25"/>
  <c r="E1015" i="25"/>
  <c r="E1016" i="25"/>
  <c r="E1017" i="25"/>
  <c r="E1018" i="25"/>
  <c r="E1019" i="25"/>
  <c r="E1020" i="25"/>
  <c r="E1021" i="25"/>
  <c r="E1022" i="25"/>
  <c r="E1023" i="25"/>
  <c r="E1024" i="25"/>
  <c r="E1025" i="25"/>
  <c r="F2" i="25"/>
  <c r="D5" i="24"/>
  <c r="I8" i="24"/>
  <c r="G5" i="24"/>
  <c r="H7" i="24"/>
  <c r="I6" i="24"/>
  <c r="I7" i="24"/>
  <c r="H6" i="24"/>
  <c r="I5" i="24"/>
  <c r="H5" i="24"/>
  <c r="H8" i="24"/>
  <c r="G8" i="24"/>
  <c r="G7" i="24"/>
  <c r="G6" i="24"/>
  <c r="G3" i="25" l="1"/>
  <c r="G4" i="25" s="1"/>
  <c r="G5" i="25" s="1"/>
  <c r="G6" i="25" s="1"/>
  <c r="G7" i="25" s="1"/>
  <c r="G8" i="25" s="1"/>
  <c r="G9" i="25" s="1"/>
  <c r="G10" i="25" s="1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09" i="25" s="1"/>
  <c r="G110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1" i="25" s="1"/>
  <c r="G122" i="25" s="1"/>
  <c r="G123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G133" i="25" s="1"/>
  <c r="G134" i="25" s="1"/>
  <c r="G135" i="25" s="1"/>
  <c r="G136" i="25" s="1"/>
  <c r="G137" i="25" s="1"/>
  <c r="G138" i="25" s="1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G150" i="25" s="1"/>
  <c r="G151" i="25" s="1"/>
  <c r="G152" i="25" s="1"/>
  <c r="G153" i="25" s="1"/>
  <c r="G154" i="25" s="1"/>
  <c r="G155" i="25" s="1"/>
  <c r="G156" i="25" s="1"/>
  <c r="G157" i="25" s="1"/>
  <c r="G158" i="25" s="1"/>
  <c r="G159" i="25" s="1"/>
  <c r="G160" i="25" s="1"/>
  <c r="G161" i="25" s="1"/>
  <c r="G162" i="25" s="1"/>
  <c r="G163" i="25" s="1"/>
  <c r="G164" i="25" s="1"/>
  <c r="G165" i="25" s="1"/>
  <c r="G166" i="25" s="1"/>
  <c r="G167" i="25" s="1"/>
  <c r="G168" i="25" s="1"/>
  <c r="G169" i="25" s="1"/>
  <c r="G170" i="25" s="1"/>
  <c r="G171" i="25" s="1"/>
  <c r="G172" i="25" s="1"/>
  <c r="G173" i="25" s="1"/>
  <c r="G174" i="25" s="1"/>
  <c r="G175" i="25" s="1"/>
  <c r="G176" i="25" s="1"/>
  <c r="G177" i="25" s="1"/>
  <c r="G178" i="25" s="1"/>
  <c r="G179" i="25" s="1"/>
  <c r="G180" i="25" s="1"/>
  <c r="G181" i="25" s="1"/>
  <c r="G182" i="25" s="1"/>
  <c r="G183" i="25" s="1"/>
  <c r="G184" i="25" s="1"/>
  <c r="G185" i="25" s="1"/>
  <c r="G186" i="25" s="1"/>
  <c r="G187" i="25" s="1"/>
  <c r="G188" i="25" s="1"/>
  <c r="G189" i="25" s="1"/>
  <c r="G190" i="25" s="1"/>
  <c r="G191" i="25" s="1"/>
  <c r="G192" i="25" s="1"/>
  <c r="G193" i="25" s="1"/>
  <c r="G194" i="25" s="1"/>
  <c r="G195" i="25" s="1"/>
  <c r="G196" i="25" s="1"/>
  <c r="G197" i="25" s="1"/>
  <c r="G198" i="25" s="1"/>
  <c r="G199" i="25" s="1"/>
  <c r="G200" i="25" s="1"/>
  <c r="G201" i="25" s="1"/>
  <c r="G202" i="25" s="1"/>
  <c r="G203" i="25" s="1"/>
  <c r="G204" i="25" s="1"/>
  <c r="G205" i="25" s="1"/>
  <c r="G206" i="25" s="1"/>
  <c r="G207" i="25" s="1"/>
  <c r="G208" i="25" s="1"/>
  <c r="G209" i="25" s="1"/>
  <c r="G210" i="25" s="1"/>
  <c r="G211" i="25" s="1"/>
  <c r="G212" i="25" s="1"/>
  <c r="G213" i="25" s="1"/>
  <c r="G214" i="25" s="1"/>
  <c r="G215" i="25" s="1"/>
  <c r="G216" i="25" s="1"/>
  <c r="G217" i="25" s="1"/>
  <c r="G218" i="25" s="1"/>
  <c r="G219" i="25" s="1"/>
  <c r="G220" i="25" s="1"/>
  <c r="G221" i="25" s="1"/>
  <c r="G222" i="25" s="1"/>
  <c r="G223" i="25" s="1"/>
  <c r="G224" i="25" s="1"/>
  <c r="G225" i="25" s="1"/>
  <c r="G226" i="25" s="1"/>
  <c r="G227" i="25" s="1"/>
  <c r="G228" i="25" s="1"/>
  <c r="G229" i="25" s="1"/>
  <c r="G230" i="25" s="1"/>
  <c r="G231" i="25" s="1"/>
  <c r="G232" i="25" s="1"/>
  <c r="G233" i="25" s="1"/>
  <c r="G234" i="25" s="1"/>
  <c r="G235" i="25" s="1"/>
  <c r="G236" i="25" s="1"/>
  <c r="G237" i="25" s="1"/>
  <c r="G238" i="25" s="1"/>
  <c r="G239" i="25" s="1"/>
  <c r="G240" i="25" s="1"/>
  <c r="G241" i="25" s="1"/>
  <c r="G242" i="25" s="1"/>
  <c r="G243" i="25" s="1"/>
  <c r="G244" i="25" s="1"/>
  <c r="G245" i="25" s="1"/>
  <c r="G246" i="25" s="1"/>
  <c r="G247" i="25" s="1"/>
  <c r="G248" i="25" s="1"/>
  <c r="G249" i="25" s="1"/>
  <c r="G250" i="25" s="1"/>
  <c r="G251" i="25" s="1"/>
  <c r="G252" i="25" s="1"/>
  <c r="G253" i="25" s="1"/>
  <c r="G254" i="25" s="1"/>
  <c r="G255" i="25" s="1"/>
  <c r="G256" i="25" s="1"/>
  <c r="G257" i="25" s="1"/>
  <c r="G258" i="25" s="1"/>
  <c r="G259" i="25" s="1"/>
  <c r="G260" i="25" s="1"/>
  <c r="G261" i="25" s="1"/>
  <c r="G262" i="25" s="1"/>
  <c r="G263" i="25" s="1"/>
  <c r="G264" i="25" s="1"/>
  <c r="G265" i="25" s="1"/>
  <c r="G266" i="25" s="1"/>
  <c r="G267" i="25" s="1"/>
  <c r="G268" i="25" s="1"/>
  <c r="G269" i="25" s="1"/>
  <c r="G270" i="25" s="1"/>
  <c r="G271" i="25" s="1"/>
  <c r="G272" i="25" s="1"/>
  <c r="G273" i="25" s="1"/>
  <c r="G274" i="25" s="1"/>
  <c r="G275" i="25" s="1"/>
  <c r="G276" i="25" s="1"/>
  <c r="G277" i="25" s="1"/>
  <c r="G278" i="25" s="1"/>
  <c r="G279" i="25" s="1"/>
  <c r="G280" i="25" s="1"/>
  <c r="G281" i="25" s="1"/>
  <c r="G282" i="25" s="1"/>
  <c r="G283" i="25" s="1"/>
  <c r="G284" i="25" s="1"/>
  <c r="G285" i="25" s="1"/>
  <c r="G286" i="25" s="1"/>
  <c r="G287" i="25" s="1"/>
  <c r="G288" i="25" s="1"/>
  <c r="G289" i="25" s="1"/>
  <c r="G290" i="25" s="1"/>
  <c r="G291" i="25" s="1"/>
  <c r="G292" i="25" s="1"/>
  <c r="G293" i="25" s="1"/>
  <c r="G294" i="25" s="1"/>
  <c r="G295" i="25" s="1"/>
  <c r="G296" i="25" s="1"/>
  <c r="G297" i="25" s="1"/>
  <c r="G298" i="25" s="1"/>
  <c r="G299" i="25" s="1"/>
  <c r="G300" i="25" s="1"/>
  <c r="G301" i="25" s="1"/>
  <c r="G302" i="25" s="1"/>
  <c r="G303" i="25" s="1"/>
  <c r="G304" i="25" s="1"/>
  <c r="G305" i="25" s="1"/>
  <c r="G306" i="25" s="1"/>
  <c r="G307" i="25" s="1"/>
  <c r="G308" i="25" s="1"/>
  <c r="G309" i="25" s="1"/>
  <c r="G310" i="25" s="1"/>
  <c r="G311" i="25" s="1"/>
  <c r="G312" i="25" s="1"/>
  <c r="G313" i="25" s="1"/>
  <c r="G314" i="25" s="1"/>
  <c r="G315" i="25" s="1"/>
  <c r="G316" i="25" s="1"/>
  <c r="G317" i="25" s="1"/>
  <c r="G318" i="25" s="1"/>
  <c r="G319" i="25" s="1"/>
  <c r="G320" i="25" s="1"/>
  <c r="G321" i="25" s="1"/>
  <c r="G322" i="25" s="1"/>
  <c r="G323" i="25" s="1"/>
  <c r="G324" i="25" s="1"/>
  <c r="G325" i="25" s="1"/>
  <c r="G326" i="25" s="1"/>
  <c r="G327" i="25" s="1"/>
  <c r="G328" i="25" s="1"/>
  <c r="G329" i="25" s="1"/>
  <c r="G330" i="25" s="1"/>
  <c r="G331" i="25" s="1"/>
  <c r="G332" i="25" s="1"/>
  <c r="G333" i="25" s="1"/>
  <c r="G334" i="25" s="1"/>
  <c r="G335" i="25" s="1"/>
  <c r="G336" i="25" s="1"/>
  <c r="G337" i="25" s="1"/>
  <c r="G338" i="25" s="1"/>
  <c r="G339" i="25" s="1"/>
  <c r="G340" i="25" s="1"/>
  <c r="G341" i="25" s="1"/>
  <c r="G342" i="25" s="1"/>
  <c r="G343" i="25" s="1"/>
  <c r="G344" i="25" s="1"/>
  <c r="G345" i="25" s="1"/>
  <c r="G346" i="25" s="1"/>
  <c r="G347" i="25" s="1"/>
  <c r="G348" i="25" s="1"/>
  <c r="G349" i="25" s="1"/>
  <c r="G350" i="25" s="1"/>
  <c r="G351" i="25" s="1"/>
  <c r="G352" i="25" s="1"/>
  <c r="G353" i="25" s="1"/>
  <c r="G354" i="25" s="1"/>
  <c r="G355" i="25" s="1"/>
  <c r="G356" i="25" s="1"/>
  <c r="G357" i="25" s="1"/>
  <c r="G358" i="25" s="1"/>
  <c r="G359" i="25" s="1"/>
  <c r="G360" i="25" s="1"/>
  <c r="G361" i="25" s="1"/>
  <c r="G362" i="25" s="1"/>
  <c r="G363" i="25" s="1"/>
  <c r="G364" i="25" s="1"/>
  <c r="G365" i="25" s="1"/>
  <c r="G366" i="25" s="1"/>
  <c r="G367" i="25" s="1"/>
  <c r="G368" i="25" s="1"/>
  <c r="G369" i="25" s="1"/>
  <c r="G370" i="25" s="1"/>
  <c r="G371" i="25" s="1"/>
  <c r="G372" i="25" s="1"/>
  <c r="G373" i="25" s="1"/>
  <c r="G374" i="25" s="1"/>
  <c r="G375" i="25" s="1"/>
  <c r="G376" i="25" s="1"/>
  <c r="G377" i="25" s="1"/>
  <c r="G378" i="25" s="1"/>
  <c r="G379" i="25" s="1"/>
  <c r="G380" i="25" s="1"/>
  <c r="G381" i="25" s="1"/>
  <c r="G382" i="25" s="1"/>
  <c r="G383" i="25" s="1"/>
  <c r="G384" i="25" s="1"/>
  <c r="G385" i="25" s="1"/>
  <c r="G386" i="25" s="1"/>
  <c r="G387" i="25" s="1"/>
  <c r="G388" i="25" s="1"/>
  <c r="G389" i="25" s="1"/>
  <c r="G390" i="25" s="1"/>
  <c r="G391" i="25" s="1"/>
  <c r="G392" i="25" s="1"/>
  <c r="G393" i="25" s="1"/>
  <c r="G394" i="25" s="1"/>
  <c r="G395" i="25" s="1"/>
  <c r="G396" i="25" s="1"/>
  <c r="G397" i="25" s="1"/>
  <c r="G398" i="25" s="1"/>
  <c r="G399" i="25" s="1"/>
  <c r="G400" i="25" s="1"/>
  <c r="G401" i="25" s="1"/>
  <c r="G402" i="25" s="1"/>
  <c r="G403" i="25" s="1"/>
  <c r="G404" i="25" s="1"/>
  <c r="G405" i="25" s="1"/>
  <c r="G406" i="25" s="1"/>
  <c r="G407" i="25" s="1"/>
  <c r="G408" i="25" s="1"/>
  <c r="G409" i="25" s="1"/>
  <c r="G410" i="25" s="1"/>
  <c r="G411" i="25" s="1"/>
  <c r="G412" i="25" s="1"/>
  <c r="G413" i="25" s="1"/>
  <c r="G414" i="25" s="1"/>
  <c r="G415" i="25" s="1"/>
  <c r="G416" i="25" s="1"/>
  <c r="G417" i="25" s="1"/>
  <c r="G418" i="25" s="1"/>
  <c r="G419" i="25" s="1"/>
  <c r="G420" i="25" s="1"/>
  <c r="G421" i="25" s="1"/>
  <c r="G422" i="25" s="1"/>
  <c r="G423" i="25" s="1"/>
  <c r="G424" i="25" s="1"/>
  <c r="G425" i="25" s="1"/>
  <c r="G426" i="25" s="1"/>
  <c r="G427" i="25" s="1"/>
  <c r="G428" i="25" s="1"/>
  <c r="G429" i="25" s="1"/>
  <c r="G430" i="25" s="1"/>
  <c r="G431" i="25" s="1"/>
  <c r="G432" i="25" s="1"/>
  <c r="G433" i="25" s="1"/>
  <c r="G434" i="25" s="1"/>
  <c r="G435" i="25" s="1"/>
  <c r="G436" i="25" s="1"/>
  <c r="G437" i="25" s="1"/>
  <c r="G438" i="25" s="1"/>
  <c r="G439" i="25" s="1"/>
  <c r="G440" i="25" s="1"/>
  <c r="G441" i="25" s="1"/>
  <c r="G442" i="25" s="1"/>
  <c r="G443" i="25" s="1"/>
  <c r="G444" i="25" s="1"/>
  <c r="G445" i="25" s="1"/>
  <c r="G446" i="25" s="1"/>
  <c r="G447" i="25" s="1"/>
  <c r="G448" i="25" s="1"/>
  <c r="G449" i="25" s="1"/>
  <c r="G450" i="25" s="1"/>
  <c r="G451" i="25" s="1"/>
  <c r="G452" i="25" s="1"/>
  <c r="G453" i="25" s="1"/>
  <c r="G454" i="25" s="1"/>
  <c r="G455" i="25" s="1"/>
  <c r="G456" i="25" s="1"/>
  <c r="G457" i="25" s="1"/>
  <c r="G458" i="25" s="1"/>
  <c r="G459" i="25" s="1"/>
  <c r="G460" i="25" s="1"/>
  <c r="G461" i="25" s="1"/>
  <c r="G462" i="25" s="1"/>
  <c r="G463" i="25" s="1"/>
  <c r="G464" i="25" s="1"/>
  <c r="G465" i="25" s="1"/>
  <c r="G466" i="25" s="1"/>
  <c r="G467" i="25" s="1"/>
  <c r="G468" i="25" s="1"/>
  <c r="G469" i="25" s="1"/>
  <c r="G470" i="25" s="1"/>
  <c r="G471" i="25" s="1"/>
  <c r="G472" i="25" s="1"/>
  <c r="G473" i="25" s="1"/>
  <c r="G474" i="25" s="1"/>
  <c r="G475" i="25" s="1"/>
  <c r="G476" i="25" s="1"/>
  <c r="G477" i="25" s="1"/>
  <c r="G478" i="25" s="1"/>
  <c r="G479" i="25" s="1"/>
  <c r="G480" i="25" s="1"/>
  <c r="G481" i="25" s="1"/>
  <c r="G482" i="25" s="1"/>
  <c r="G483" i="25" s="1"/>
  <c r="G484" i="25" s="1"/>
  <c r="G485" i="25" s="1"/>
  <c r="G486" i="25" s="1"/>
  <c r="G487" i="25" s="1"/>
  <c r="G488" i="25" s="1"/>
  <c r="G489" i="25" s="1"/>
  <c r="G490" i="25" s="1"/>
  <c r="G491" i="25" s="1"/>
  <c r="G492" i="25" s="1"/>
  <c r="G493" i="25" s="1"/>
  <c r="G494" i="25" s="1"/>
  <c r="G495" i="25" s="1"/>
  <c r="G496" i="25" s="1"/>
  <c r="G497" i="25" s="1"/>
  <c r="G498" i="25" s="1"/>
  <c r="G499" i="25" s="1"/>
  <c r="G500" i="25" s="1"/>
  <c r="G501" i="25" s="1"/>
  <c r="G502" i="25" s="1"/>
  <c r="G503" i="25" s="1"/>
  <c r="G504" i="25" s="1"/>
  <c r="G505" i="25" s="1"/>
  <c r="G506" i="25" s="1"/>
  <c r="G507" i="25" s="1"/>
  <c r="G508" i="25" s="1"/>
  <c r="G509" i="25" s="1"/>
  <c r="G510" i="25" s="1"/>
  <c r="G511" i="25" s="1"/>
  <c r="G512" i="25" s="1"/>
  <c r="G513" i="25" s="1"/>
  <c r="G514" i="25" s="1"/>
  <c r="G515" i="25" s="1"/>
  <c r="G516" i="25" s="1"/>
  <c r="G517" i="25" s="1"/>
  <c r="G518" i="25" s="1"/>
  <c r="G519" i="25" s="1"/>
  <c r="G520" i="25" s="1"/>
  <c r="G521" i="25" s="1"/>
  <c r="G522" i="25" s="1"/>
  <c r="G523" i="25" s="1"/>
  <c r="G524" i="25" s="1"/>
  <c r="G525" i="25" s="1"/>
  <c r="G526" i="25" s="1"/>
  <c r="G527" i="25" s="1"/>
  <c r="G528" i="25" s="1"/>
  <c r="G529" i="25" s="1"/>
  <c r="G530" i="25" s="1"/>
  <c r="G531" i="25" s="1"/>
  <c r="G532" i="25" s="1"/>
  <c r="G533" i="25" s="1"/>
  <c r="G534" i="25" s="1"/>
  <c r="G535" i="25" s="1"/>
  <c r="G536" i="25" s="1"/>
  <c r="G537" i="25" s="1"/>
  <c r="G538" i="25" s="1"/>
  <c r="G539" i="25" s="1"/>
  <c r="G540" i="25" s="1"/>
  <c r="G541" i="25" s="1"/>
  <c r="G542" i="25" s="1"/>
  <c r="G543" i="25" s="1"/>
  <c r="G544" i="25" s="1"/>
  <c r="G545" i="25" s="1"/>
  <c r="G546" i="25" s="1"/>
  <c r="G547" i="25" s="1"/>
  <c r="G548" i="25" s="1"/>
  <c r="G549" i="25" s="1"/>
  <c r="G550" i="25" s="1"/>
  <c r="G551" i="25" s="1"/>
  <c r="G552" i="25" s="1"/>
  <c r="G553" i="25" s="1"/>
  <c r="G554" i="25" s="1"/>
  <c r="G555" i="25" s="1"/>
  <c r="G556" i="25" s="1"/>
  <c r="G557" i="25" s="1"/>
  <c r="G558" i="25" s="1"/>
  <c r="G559" i="25" s="1"/>
  <c r="G560" i="25" s="1"/>
  <c r="G561" i="25" s="1"/>
  <c r="G562" i="25" s="1"/>
  <c r="G563" i="25" s="1"/>
  <c r="G564" i="25" s="1"/>
  <c r="G565" i="25" s="1"/>
  <c r="G566" i="25" s="1"/>
  <c r="G567" i="25" s="1"/>
  <c r="G568" i="25" s="1"/>
  <c r="G569" i="25" s="1"/>
  <c r="G570" i="25" s="1"/>
  <c r="G571" i="25" s="1"/>
  <c r="G572" i="25" s="1"/>
  <c r="G573" i="25" s="1"/>
  <c r="G574" i="25" s="1"/>
  <c r="G575" i="25" s="1"/>
  <c r="G576" i="25" s="1"/>
  <c r="G577" i="25" s="1"/>
  <c r="G578" i="25" s="1"/>
  <c r="G579" i="25" s="1"/>
  <c r="G580" i="25" s="1"/>
  <c r="G581" i="25" s="1"/>
  <c r="G582" i="25" s="1"/>
  <c r="G583" i="25" s="1"/>
  <c r="G584" i="25" s="1"/>
  <c r="G585" i="25" s="1"/>
  <c r="G586" i="25" s="1"/>
  <c r="G587" i="25" s="1"/>
  <c r="G588" i="25" s="1"/>
  <c r="G589" i="25" s="1"/>
  <c r="G590" i="25" s="1"/>
  <c r="G591" i="25" s="1"/>
  <c r="G592" i="25" s="1"/>
  <c r="G593" i="25" s="1"/>
  <c r="G594" i="25" s="1"/>
  <c r="G595" i="25" s="1"/>
  <c r="G596" i="25" s="1"/>
  <c r="G597" i="25" s="1"/>
  <c r="G598" i="25" s="1"/>
  <c r="G599" i="25" s="1"/>
  <c r="G600" i="25" s="1"/>
  <c r="G601" i="25" s="1"/>
  <c r="G602" i="25" s="1"/>
  <c r="G603" i="25" s="1"/>
  <c r="G604" i="25" s="1"/>
  <c r="G605" i="25" s="1"/>
  <c r="G606" i="25" s="1"/>
  <c r="G607" i="25" s="1"/>
  <c r="G608" i="25" s="1"/>
  <c r="G609" i="25" s="1"/>
  <c r="G610" i="25" s="1"/>
  <c r="G611" i="25" s="1"/>
  <c r="G612" i="25" s="1"/>
  <c r="G613" i="25" s="1"/>
  <c r="G614" i="25" s="1"/>
  <c r="G615" i="25" s="1"/>
  <c r="G616" i="25" s="1"/>
  <c r="G617" i="25" s="1"/>
  <c r="G618" i="25" s="1"/>
  <c r="G619" i="25" s="1"/>
  <c r="G620" i="25" s="1"/>
  <c r="G621" i="25" s="1"/>
  <c r="G622" i="25" s="1"/>
  <c r="G623" i="25" s="1"/>
  <c r="G624" i="25" s="1"/>
  <c r="G625" i="25" s="1"/>
  <c r="G626" i="25" s="1"/>
  <c r="G627" i="25" s="1"/>
  <c r="G628" i="25" s="1"/>
  <c r="G629" i="25" s="1"/>
  <c r="G630" i="25" s="1"/>
  <c r="G631" i="25" s="1"/>
  <c r="G632" i="25" s="1"/>
  <c r="G633" i="25" s="1"/>
  <c r="G634" i="25" s="1"/>
  <c r="G635" i="25" s="1"/>
  <c r="G636" i="25" s="1"/>
  <c r="G637" i="25" s="1"/>
  <c r="G638" i="25" s="1"/>
  <c r="G639" i="25" s="1"/>
  <c r="G640" i="25" s="1"/>
  <c r="G641" i="25" s="1"/>
  <c r="G642" i="25" s="1"/>
  <c r="G643" i="25" s="1"/>
  <c r="G644" i="25" s="1"/>
  <c r="G645" i="25" s="1"/>
  <c r="G646" i="25" s="1"/>
  <c r="G647" i="25" s="1"/>
  <c r="G648" i="25" s="1"/>
  <c r="G649" i="25" s="1"/>
  <c r="G650" i="25" s="1"/>
  <c r="G651" i="25" s="1"/>
  <c r="G652" i="25" s="1"/>
  <c r="G653" i="25" s="1"/>
  <c r="G654" i="25" s="1"/>
  <c r="G655" i="25" s="1"/>
  <c r="G656" i="25" s="1"/>
  <c r="G657" i="25" s="1"/>
  <c r="G658" i="25" s="1"/>
  <c r="G659" i="25" s="1"/>
  <c r="G660" i="25" s="1"/>
  <c r="G661" i="25" s="1"/>
  <c r="G662" i="25" s="1"/>
  <c r="G663" i="25" s="1"/>
  <c r="G664" i="25" s="1"/>
  <c r="G665" i="25" s="1"/>
  <c r="G666" i="25" s="1"/>
  <c r="G667" i="25" s="1"/>
  <c r="G668" i="25" s="1"/>
  <c r="G669" i="25" s="1"/>
  <c r="G670" i="25" s="1"/>
  <c r="G671" i="25" s="1"/>
  <c r="G672" i="25" s="1"/>
  <c r="G673" i="25" s="1"/>
  <c r="G674" i="25" s="1"/>
  <c r="G675" i="25" s="1"/>
  <c r="G676" i="25" s="1"/>
  <c r="G677" i="25" s="1"/>
  <c r="G678" i="25" s="1"/>
  <c r="G679" i="25" s="1"/>
  <c r="G680" i="25" s="1"/>
  <c r="G681" i="25" s="1"/>
  <c r="G682" i="25" s="1"/>
  <c r="G683" i="25" s="1"/>
  <c r="G684" i="25" s="1"/>
  <c r="G685" i="25" s="1"/>
  <c r="G686" i="25" s="1"/>
  <c r="G687" i="25" s="1"/>
  <c r="G688" i="25" s="1"/>
  <c r="G689" i="25" s="1"/>
  <c r="G690" i="25" s="1"/>
  <c r="G691" i="25" s="1"/>
  <c r="G692" i="25" s="1"/>
  <c r="G693" i="25" s="1"/>
  <c r="G694" i="25" s="1"/>
  <c r="G695" i="25" s="1"/>
  <c r="G696" i="25" s="1"/>
  <c r="G697" i="25" s="1"/>
  <c r="G698" i="25" s="1"/>
  <c r="G699" i="25" s="1"/>
  <c r="G700" i="25" s="1"/>
  <c r="G701" i="25" s="1"/>
  <c r="G702" i="25" s="1"/>
  <c r="G703" i="25" s="1"/>
  <c r="G704" i="25" s="1"/>
  <c r="G705" i="25" s="1"/>
  <c r="G706" i="25" s="1"/>
  <c r="G707" i="25" s="1"/>
  <c r="G708" i="25" s="1"/>
  <c r="G709" i="25" s="1"/>
  <c r="G710" i="25" s="1"/>
  <c r="G711" i="25" s="1"/>
  <c r="G712" i="25" s="1"/>
  <c r="G713" i="25" s="1"/>
  <c r="G714" i="25" s="1"/>
  <c r="G715" i="25" s="1"/>
  <c r="G716" i="25" s="1"/>
  <c r="G717" i="25" s="1"/>
  <c r="G718" i="25" s="1"/>
  <c r="G719" i="25" s="1"/>
  <c r="G720" i="25" s="1"/>
  <c r="G721" i="25" s="1"/>
  <c r="G722" i="25" s="1"/>
  <c r="G723" i="25" s="1"/>
  <c r="G724" i="25" s="1"/>
  <c r="G725" i="25" s="1"/>
  <c r="G726" i="25" s="1"/>
  <c r="G727" i="25" s="1"/>
  <c r="G728" i="25" s="1"/>
  <c r="G729" i="25" s="1"/>
  <c r="G730" i="25" s="1"/>
  <c r="G731" i="25" s="1"/>
  <c r="G732" i="25" s="1"/>
  <c r="G733" i="25" s="1"/>
  <c r="G734" i="25" s="1"/>
  <c r="G735" i="25" s="1"/>
  <c r="G736" i="25" s="1"/>
  <c r="G737" i="25" s="1"/>
  <c r="G738" i="25" s="1"/>
  <c r="G739" i="25" s="1"/>
  <c r="G740" i="25" s="1"/>
  <c r="G741" i="25" s="1"/>
  <c r="G742" i="25" s="1"/>
  <c r="G743" i="25" s="1"/>
  <c r="G744" i="25" s="1"/>
  <c r="G745" i="25" s="1"/>
  <c r="G746" i="25" s="1"/>
  <c r="G747" i="25" s="1"/>
  <c r="G748" i="25" s="1"/>
  <c r="G749" i="25" s="1"/>
  <c r="G750" i="25" s="1"/>
  <c r="G751" i="25" s="1"/>
  <c r="G752" i="25" s="1"/>
  <c r="G753" i="25" s="1"/>
  <c r="G754" i="25" s="1"/>
  <c r="G755" i="25" s="1"/>
  <c r="G756" i="25" s="1"/>
  <c r="G757" i="25" s="1"/>
  <c r="G758" i="25" s="1"/>
  <c r="G759" i="25" s="1"/>
  <c r="G760" i="25" s="1"/>
  <c r="G761" i="25" s="1"/>
  <c r="G762" i="25" s="1"/>
  <c r="G763" i="25" s="1"/>
  <c r="G764" i="25" s="1"/>
  <c r="G765" i="25" s="1"/>
  <c r="G766" i="25" s="1"/>
  <c r="G767" i="25" s="1"/>
  <c r="G768" i="25" s="1"/>
  <c r="G769" i="25" s="1"/>
  <c r="G770" i="25" s="1"/>
  <c r="G771" i="25" s="1"/>
  <c r="G772" i="25" s="1"/>
  <c r="G773" i="25" s="1"/>
  <c r="G774" i="25" s="1"/>
  <c r="G775" i="25" s="1"/>
  <c r="G776" i="25" s="1"/>
  <c r="G777" i="25" s="1"/>
  <c r="G778" i="25" s="1"/>
  <c r="G779" i="25" s="1"/>
  <c r="G780" i="25" s="1"/>
  <c r="G781" i="25" s="1"/>
  <c r="G782" i="25" s="1"/>
  <c r="G783" i="25" s="1"/>
  <c r="G784" i="25" s="1"/>
  <c r="G785" i="25" s="1"/>
  <c r="G786" i="25" s="1"/>
  <c r="G787" i="25" s="1"/>
  <c r="G788" i="25" s="1"/>
  <c r="G789" i="25" s="1"/>
  <c r="G790" i="25" s="1"/>
  <c r="G791" i="25" s="1"/>
  <c r="G792" i="25" s="1"/>
  <c r="G793" i="25" s="1"/>
  <c r="G794" i="25" s="1"/>
  <c r="G795" i="25" s="1"/>
  <c r="G796" i="25" s="1"/>
  <c r="G797" i="25" s="1"/>
  <c r="G798" i="25" s="1"/>
  <c r="G799" i="25" s="1"/>
  <c r="G800" i="25" s="1"/>
  <c r="G801" i="25" s="1"/>
  <c r="G802" i="25" s="1"/>
  <c r="G803" i="25" s="1"/>
  <c r="G804" i="25" s="1"/>
  <c r="G805" i="25" s="1"/>
  <c r="G806" i="25" s="1"/>
  <c r="G807" i="25" s="1"/>
  <c r="G808" i="25" s="1"/>
  <c r="G809" i="25" s="1"/>
  <c r="G810" i="25" s="1"/>
  <c r="G811" i="25" s="1"/>
  <c r="G812" i="25" s="1"/>
  <c r="G813" i="25" s="1"/>
  <c r="G814" i="25" s="1"/>
  <c r="G815" i="25" s="1"/>
  <c r="G816" i="25" s="1"/>
  <c r="G817" i="25" s="1"/>
  <c r="G818" i="25" s="1"/>
  <c r="G819" i="25" s="1"/>
  <c r="G820" i="25" s="1"/>
  <c r="G821" i="25" s="1"/>
  <c r="G822" i="25" s="1"/>
  <c r="G823" i="25" s="1"/>
  <c r="G824" i="25" s="1"/>
  <c r="G825" i="25" s="1"/>
  <c r="G826" i="25" s="1"/>
  <c r="G827" i="25" s="1"/>
  <c r="G828" i="25" s="1"/>
  <c r="G829" i="25" s="1"/>
  <c r="G830" i="25" s="1"/>
  <c r="G831" i="25" s="1"/>
  <c r="G832" i="25" s="1"/>
  <c r="G833" i="25" s="1"/>
  <c r="G834" i="25" s="1"/>
  <c r="G835" i="25" s="1"/>
  <c r="G836" i="25" s="1"/>
  <c r="G837" i="25" s="1"/>
  <c r="G838" i="25" s="1"/>
  <c r="G839" i="25" s="1"/>
  <c r="G840" i="25" s="1"/>
  <c r="G841" i="25" s="1"/>
  <c r="G842" i="25" s="1"/>
  <c r="G843" i="25" s="1"/>
  <c r="G844" i="25" s="1"/>
  <c r="G845" i="25" s="1"/>
  <c r="G846" i="25" s="1"/>
  <c r="G847" i="25" s="1"/>
  <c r="G848" i="25" s="1"/>
  <c r="G849" i="25" s="1"/>
  <c r="G850" i="25" s="1"/>
  <c r="G851" i="25" s="1"/>
  <c r="G852" i="25" s="1"/>
  <c r="G853" i="25" s="1"/>
  <c r="G854" i="25" s="1"/>
  <c r="G855" i="25" s="1"/>
  <c r="G856" i="25" s="1"/>
  <c r="G857" i="25" s="1"/>
  <c r="G858" i="25" s="1"/>
  <c r="G859" i="25" s="1"/>
  <c r="G860" i="25" s="1"/>
  <c r="G861" i="25" s="1"/>
  <c r="G862" i="25" s="1"/>
  <c r="G863" i="25" s="1"/>
  <c r="G864" i="25" s="1"/>
  <c r="G865" i="25" s="1"/>
  <c r="G866" i="25" s="1"/>
  <c r="G867" i="25" s="1"/>
  <c r="G868" i="25" s="1"/>
  <c r="G869" i="25" s="1"/>
  <c r="G870" i="25" s="1"/>
  <c r="G871" i="25" s="1"/>
  <c r="G872" i="25" s="1"/>
  <c r="G873" i="25" s="1"/>
  <c r="G874" i="25" s="1"/>
  <c r="G875" i="25" s="1"/>
  <c r="G876" i="25" s="1"/>
  <c r="G877" i="25" s="1"/>
  <c r="G878" i="25" s="1"/>
  <c r="G879" i="25" s="1"/>
  <c r="G880" i="25" s="1"/>
  <c r="G881" i="25" s="1"/>
  <c r="G882" i="25" s="1"/>
  <c r="G883" i="25" s="1"/>
  <c r="G884" i="25" s="1"/>
  <c r="G885" i="25" s="1"/>
  <c r="G886" i="25" s="1"/>
  <c r="G887" i="25" s="1"/>
  <c r="G888" i="25" s="1"/>
  <c r="G889" i="25" s="1"/>
  <c r="G890" i="25" s="1"/>
  <c r="G891" i="25" s="1"/>
  <c r="G892" i="25" s="1"/>
  <c r="G893" i="25" s="1"/>
  <c r="G894" i="25" s="1"/>
  <c r="G895" i="25" s="1"/>
  <c r="G896" i="25" s="1"/>
  <c r="G897" i="25" s="1"/>
  <c r="G898" i="25" s="1"/>
  <c r="G899" i="25" s="1"/>
  <c r="G900" i="25" s="1"/>
  <c r="G901" i="25" s="1"/>
  <c r="G902" i="25" s="1"/>
  <c r="G903" i="25" s="1"/>
  <c r="G904" i="25" s="1"/>
  <c r="G905" i="25" s="1"/>
  <c r="G906" i="25" s="1"/>
  <c r="G907" i="25" s="1"/>
  <c r="G908" i="25" s="1"/>
  <c r="G909" i="25" s="1"/>
  <c r="G910" i="25" s="1"/>
  <c r="G911" i="25" s="1"/>
  <c r="G912" i="25" s="1"/>
  <c r="G913" i="25" s="1"/>
  <c r="G914" i="25" s="1"/>
  <c r="G915" i="25" s="1"/>
  <c r="G916" i="25" s="1"/>
  <c r="G917" i="25" s="1"/>
  <c r="G918" i="25" s="1"/>
  <c r="G919" i="25" s="1"/>
  <c r="G920" i="25" s="1"/>
  <c r="G921" i="25" s="1"/>
  <c r="G922" i="25" s="1"/>
  <c r="G923" i="25" s="1"/>
  <c r="G924" i="25" s="1"/>
  <c r="G925" i="25" s="1"/>
  <c r="G926" i="25" s="1"/>
  <c r="G927" i="25" s="1"/>
  <c r="G928" i="25" s="1"/>
  <c r="G929" i="25" s="1"/>
  <c r="G930" i="25" s="1"/>
  <c r="G931" i="25" s="1"/>
  <c r="G932" i="25" s="1"/>
  <c r="G933" i="25" s="1"/>
  <c r="G934" i="25" s="1"/>
  <c r="G935" i="25" s="1"/>
  <c r="G936" i="25" s="1"/>
  <c r="G937" i="25" s="1"/>
  <c r="G938" i="25" s="1"/>
  <c r="G939" i="25" s="1"/>
  <c r="G940" i="25" s="1"/>
  <c r="G941" i="25" s="1"/>
  <c r="G942" i="25" s="1"/>
  <c r="G943" i="25" s="1"/>
  <c r="G944" i="25" s="1"/>
  <c r="G945" i="25" s="1"/>
  <c r="G946" i="25" s="1"/>
  <c r="G947" i="25" s="1"/>
  <c r="G948" i="25" s="1"/>
  <c r="G949" i="25" s="1"/>
  <c r="G950" i="25" s="1"/>
  <c r="G951" i="25" s="1"/>
  <c r="G952" i="25" s="1"/>
  <c r="G953" i="25" s="1"/>
  <c r="G954" i="25" s="1"/>
  <c r="G955" i="25" s="1"/>
  <c r="G956" i="25" s="1"/>
  <c r="G957" i="25" s="1"/>
  <c r="G958" i="25" s="1"/>
  <c r="G959" i="25" s="1"/>
  <c r="G960" i="25" s="1"/>
  <c r="G961" i="25" s="1"/>
  <c r="G962" i="25" s="1"/>
  <c r="G963" i="25" s="1"/>
  <c r="G964" i="25" s="1"/>
  <c r="G965" i="25" s="1"/>
  <c r="G966" i="25" s="1"/>
  <c r="G967" i="25" s="1"/>
  <c r="G968" i="25" s="1"/>
  <c r="G969" i="25" s="1"/>
  <c r="G970" i="25" s="1"/>
  <c r="G971" i="25" s="1"/>
  <c r="G972" i="25" s="1"/>
  <c r="G973" i="25" s="1"/>
  <c r="G974" i="25" s="1"/>
  <c r="G975" i="25" s="1"/>
  <c r="G976" i="25" s="1"/>
  <c r="G977" i="25" s="1"/>
  <c r="G978" i="25" s="1"/>
  <c r="G979" i="25" s="1"/>
  <c r="G980" i="25" s="1"/>
  <c r="G981" i="25" s="1"/>
  <c r="G982" i="25" s="1"/>
  <c r="G983" i="25" s="1"/>
  <c r="G984" i="25" s="1"/>
  <c r="G985" i="25" s="1"/>
  <c r="G986" i="25" s="1"/>
  <c r="G987" i="25" s="1"/>
  <c r="G988" i="25" s="1"/>
  <c r="G989" i="25" s="1"/>
  <c r="G990" i="25" s="1"/>
  <c r="G991" i="25" s="1"/>
  <c r="G992" i="25" s="1"/>
  <c r="G993" i="25" s="1"/>
  <c r="G994" i="25" s="1"/>
  <c r="G995" i="25" s="1"/>
  <c r="G996" i="25" s="1"/>
  <c r="G997" i="25" s="1"/>
  <c r="G998" i="25" s="1"/>
  <c r="G999" i="25" s="1"/>
  <c r="G1000" i="25" s="1"/>
  <c r="G1001" i="25" s="1"/>
  <c r="G1002" i="25" s="1"/>
  <c r="G1003" i="25" s="1"/>
  <c r="G1004" i="25" s="1"/>
  <c r="G1005" i="25" s="1"/>
  <c r="G1006" i="25" s="1"/>
  <c r="G1007" i="25" s="1"/>
  <c r="G1008" i="25" s="1"/>
  <c r="G1009" i="25" s="1"/>
  <c r="G1010" i="25" s="1"/>
  <c r="G1011" i="25" s="1"/>
  <c r="G1012" i="25" s="1"/>
  <c r="G1013" i="25" s="1"/>
  <c r="G1014" i="25" s="1"/>
  <c r="G1015" i="25" s="1"/>
  <c r="G1016" i="25" s="1"/>
  <c r="G1017" i="25" s="1"/>
  <c r="G1018" i="25" s="1"/>
  <c r="G1019" i="25" s="1"/>
  <c r="G1020" i="25" s="1"/>
  <c r="G1021" i="25" s="1"/>
  <c r="G1022" i="25" s="1"/>
  <c r="G1023" i="25" s="1"/>
  <c r="G1024" i="25" s="1"/>
  <c r="G1025" i="25" s="1"/>
  <c r="H2" i="25"/>
  <c r="B31" i="22" l="1"/>
  <c r="D6" i="24" l="1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23" i="24"/>
  <c r="D124" i="24"/>
  <c r="D125" i="24"/>
  <c r="D126" i="24"/>
  <c r="D127" i="24"/>
  <c r="D128" i="24"/>
  <c r="D129" i="24"/>
  <c r="D130" i="24"/>
  <c r="D131" i="24"/>
  <c r="D132" i="24"/>
  <c r="D133" i="24"/>
  <c r="D134" i="24"/>
  <c r="D135" i="24"/>
  <c r="D136" i="24"/>
  <c r="D137" i="24"/>
  <c r="D138" i="24"/>
  <c r="D139" i="24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56" i="24"/>
  <c r="D157" i="24"/>
  <c r="D158" i="24"/>
  <c r="D159" i="24"/>
  <c r="D160" i="24"/>
  <c r="D161" i="24"/>
  <c r="D162" i="24"/>
  <c r="D163" i="24"/>
  <c r="D164" i="24"/>
  <c r="D165" i="24"/>
  <c r="D166" i="24"/>
  <c r="D167" i="24"/>
  <c r="D168" i="24"/>
  <c r="D169" i="24"/>
  <c r="D170" i="24"/>
  <c r="D171" i="24"/>
  <c r="D172" i="24"/>
  <c r="D173" i="24"/>
  <c r="D174" i="24"/>
  <c r="D175" i="24"/>
  <c r="D176" i="24"/>
  <c r="D177" i="24"/>
  <c r="D178" i="24"/>
  <c r="D179" i="24"/>
  <c r="D180" i="24"/>
  <c r="D181" i="24"/>
  <c r="D182" i="24"/>
  <c r="D183" i="24"/>
  <c r="D184" i="24"/>
  <c r="D185" i="24"/>
  <c r="D186" i="24"/>
  <c r="D187" i="24"/>
  <c r="D188" i="24"/>
  <c r="D189" i="24"/>
  <c r="D190" i="24"/>
  <c r="D191" i="24"/>
  <c r="D192" i="24"/>
  <c r="D193" i="24"/>
  <c r="D194" i="24"/>
  <c r="D195" i="24"/>
  <c r="D196" i="24"/>
  <c r="D197" i="24"/>
  <c r="D198" i="24"/>
  <c r="D199" i="24"/>
  <c r="D200" i="24"/>
  <c r="D201" i="24"/>
  <c r="D202" i="24"/>
  <c r="D203" i="24"/>
  <c r="D204" i="24"/>
  <c r="D205" i="24"/>
  <c r="D206" i="24"/>
  <c r="D207" i="24"/>
  <c r="D208" i="24"/>
  <c r="D209" i="24"/>
  <c r="D210" i="24"/>
  <c r="D211" i="24"/>
  <c r="D212" i="24"/>
  <c r="D213" i="24"/>
  <c r="D214" i="24"/>
  <c r="D215" i="24"/>
  <c r="D216" i="24"/>
  <c r="D217" i="24"/>
  <c r="D218" i="24"/>
  <c r="D219" i="24"/>
  <c r="D220" i="24"/>
  <c r="D221" i="24"/>
  <c r="D222" i="24"/>
  <c r="D223" i="24"/>
  <c r="D224" i="24"/>
  <c r="D225" i="24"/>
  <c r="D226" i="24"/>
  <c r="D227" i="24"/>
  <c r="D228" i="24"/>
  <c r="D229" i="24"/>
  <c r="D230" i="24"/>
  <c r="D231" i="24"/>
  <c r="D232" i="24"/>
  <c r="D233" i="24"/>
  <c r="D234" i="24"/>
  <c r="D235" i="24"/>
  <c r="D236" i="24"/>
  <c r="D237" i="24"/>
  <c r="D238" i="24"/>
  <c r="D239" i="24"/>
  <c r="D240" i="24"/>
  <c r="D241" i="24"/>
  <c r="D242" i="24"/>
  <c r="D243" i="24"/>
  <c r="D244" i="24"/>
  <c r="D245" i="24"/>
  <c r="D246" i="24"/>
  <c r="D247" i="24"/>
  <c r="D248" i="24"/>
  <c r="D249" i="24"/>
  <c r="D250" i="24"/>
  <c r="D251" i="24"/>
  <c r="D252" i="24"/>
  <c r="D253" i="24"/>
  <c r="D254" i="24"/>
  <c r="D255" i="24"/>
  <c r="D256" i="24"/>
  <c r="D257" i="24"/>
  <c r="D258" i="24"/>
  <c r="D259" i="24"/>
  <c r="D260" i="24"/>
  <c r="B32" i="22"/>
  <c r="B33" i="22"/>
  <c r="B34" i="22"/>
  <c r="B35" i="22"/>
  <c r="B36" i="22"/>
  <c r="B37" i="22"/>
  <c r="B38" i="22"/>
  <c r="B39" i="22"/>
  <c r="C39" i="22"/>
  <c r="E28" i="22"/>
  <c r="F3" i="25" l="1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F502" i="25"/>
  <c r="F503" i="25"/>
  <c r="F504" i="25"/>
  <c r="F505" i="25"/>
  <c r="F506" i="25"/>
  <c r="F507" i="25"/>
  <c r="F508" i="25"/>
  <c r="F509" i="25"/>
  <c r="F510" i="25"/>
  <c r="F511" i="25"/>
  <c r="F512" i="25"/>
  <c r="F513" i="25"/>
  <c r="F514" i="25"/>
  <c r="F515" i="25"/>
  <c r="F516" i="25"/>
  <c r="F517" i="25"/>
  <c r="F518" i="25"/>
  <c r="F519" i="25"/>
  <c r="F520" i="25"/>
  <c r="F521" i="25"/>
  <c r="F522" i="25"/>
  <c r="F523" i="25"/>
  <c r="F524" i="25"/>
  <c r="F525" i="25"/>
  <c r="F526" i="25"/>
  <c r="F527" i="25"/>
  <c r="F528" i="25"/>
  <c r="F529" i="25"/>
  <c r="F530" i="25"/>
  <c r="F531" i="25"/>
  <c r="F532" i="25"/>
  <c r="F533" i="25"/>
  <c r="F534" i="25"/>
  <c r="F535" i="25"/>
  <c r="F536" i="25"/>
  <c r="F537" i="25"/>
  <c r="F538" i="25"/>
  <c r="F539" i="25"/>
  <c r="F540" i="25"/>
  <c r="F541" i="25"/>
  <c r="F542" i="25"/>
  <c r="F543" i="25"/>
  <c r="F544" i="25"/>
  <c r="F545" i="25"/>
  <c r="F546" i="25"/>
  <c r="F547" i="25"/>
  <c r="F548" i="25"/>
  <c r="F549" i="25"/>
  <c r="F550" i="25"/>
  <c r="F551" i="25"/>
  <c r="F552" i="25"/>
  <c r="F553" i="25"/>
  <c r="F554" i="25"/>
  <c r="F555" i="25"/>
  <c r="F556" i="25"/>
  <c r="F557" i="25"/>
  <c r="F558" i="25"/>
  <c r="F559" i="25"/>
  <c r="F560" i="25"/>
  <c r="F561" i="25"/>
  <c r="F562" i="25"/>
  <c r="F563" i="25"/>
  <c r="F564" i="25"/>
  <c r="F565" i="25"/>
  <c r="F566" i="25"/>
  <c r="F567" i="25"/>
  <c r="F568" i="25"/>
  <c r="F569" i="25"/>
  <c r="F570" i="25"/>
  <c r="F571" i="25"/>
  <c r="F572" i="25"/>
  <c r="F573" i="25"/>
  <c r="F574" i="25"/>
  <c r="F575" i="25"/>
  <c r="F576" i="25"/>
  <c r="F577" i="25"/>
  <c r="F578" i="25"/>
  <c r="F579" i="25"/>
  <c r="F580" i="25"/>
  <c r="F581" i="25"/>
  <c r="F582" i="25"/>
  <c r="F583" i="25"/>
  <c r="F584" i="25"/>
  <c r="F585" i="25"/>
  <c r="F586" i="25"/>
  <c r="F587" i="25"/>
  <c r="F588" i="25"/>
  <c r="F589" i="25"/>
  <c r="F590" i="25"/>
  <c r="F591" i="25"/>
  <c r="F592" i="25"/>
  <c r="F593" i="25"/>
  <c r="F594" i="25"/>
  <c r="F595" i="25"/>
  <c r="F596" i="25"/>
  <c r="F597" i="25"/>
  <c r="F598" i="25"/>
  <c r="F599" i="25"/>
  <c r="F600" i="25"/>
  <c r="F601" i="25"/>
  <c r="F602" i="25"/>
  <c r="F603" i="25"/>
  <c r="F604" i="25"/>
  <c r="F605" i="25"/>
  <c r="F606" i="25"/>
  <c r="F607" i="25"/>
  <c r="F608" i="25"/>
  <c r="F609" i="25"/>
  <c r="F610" i="25"/>
  <c r="F611" i="25"/>
  <c r="F612" i="25"/>
  <c r="F613" i="25"/>
  <c r="F614" i="25"/>
  <c r="F615" i="25"/>
  <c r="F616" i="25"/>
  <c r="F617" i="25"/>
  <c r="F618" i="25"/>
  <c r="F619" i="25"/>
  <c r="F620" i="25"/>
  <c r="F621" i="25"/>
  <c r="F622" i="25"/>
  <c r="F623" i="25"/>
  <c r="F624" i="25"/>
  <c r="F625" i="25"/>
  <c r="F626" i="25"/>
  <c r="F627" i="25"/>
  <c r="F628" i="25"/>
  <c r="F629" i="25"/>
  <c r="F630" i="25"/>
  <c r="F631" i="25"/>
  <c r="F632" i="25"/>
  <c r="F633" i="25"/>
  <c r="F634" i="25"/>
  <c r="F635" i="25"/>
  <c r="F636" i="25"/>
  <c r="F637" i="25"/>
  <c r="F638" i="25"/>
  <c r="F639" i="25"/>
  <c r="F640" i="25"/>
  <c r="F641" i="25"/>
  <c r="F642" i="25"/>
  <c r="F643" i="25"/>
  <c r="F644" i="25"/>
  <c r="F645" i="25"/>
  <c r="F646" i="25"/>
  <c r="F647" i="25"/>
  <c r="F648" i="25"/>
  <c r="F649" i="25"/>
  <c r="F650" i="25"/>
  <c r="F651" i="25"/>
  <c r="F652" i="25"/>
  <c r="F653" i="25"/>
  <c r="F654" i="25"/>
  <c r="F655" i="25"/>
  <c r="F656" i="25"/>
  <c r="F657" i="25"/>
  <c r="F658" i="25"/>
  <c r="F659" i="25"/>
  <c r="F660" i="25"/>
  <c r="F661" i="25"/>
  <c r="F662" i="25"/>
  <c r="F663" i="25"/>
  <c r="F664" i="25"/>
  <c r="F665" i="25"/>
  <c r="F666" i="25"/>
  <c r="F667" i="25"/>
  <c r="F668" i="25"/>
  <c r="F669" i="25"/>
  <c r="F670" i="25"/>
  <c r="F671" i="25"/>
  <c r="F672" i="25"/>
  <c r="F673" i="25"/>
  <c r="F674" i="25"/>
  <c r="F675" i="25"/>
  <c r="F676" i="25"/>
  <c r="F677" i="25"/>
  <c r="F678" i="25"/>
  <c r="F679" i="25"/>
  <c r="F680" i="25"/>
  <c r="F681" i="25"/>
  <c r="F682" i="25"/>
  <c r="F683" i="25"/>
  <c r="F684" i="25"/>
  <c r="F685" i="25"/>
  <c r="F686" i="25"/>
  <c r="F687" i="25"/>
  <c r="F688" i="25"/>
  <c r="F689" i="25"/>
  <c r="F690" i="25"/>
  <c r="F691" i="25"/>
  <c r="F692" i="25"/>
  <c r="F693" i="25"/>
  <c r="F694" i="25"/>
  <c r="F695" i="25"/>
  <c r="F696" i="25"/>
  <c r="F697" i="25"/>
  <c r="F698" i="25"/>
  <c r="F699" i="25"/>
  <c r="F700" i="25"/>
  <c r="F701" i="25"/>
  <c r="F702" i="25"/>
  <c r="F703" i="25"/>
  <c r="F704" i="25"/>
  <c r="F705" i="25"/>
  <c r="F706" i="25"/>
  <c r="F707" i="25"/>
  <c r="F708" i="25"/>
  <c r="F709" i="25"/>
  <c r="F710" i="25"/>
  <c r="F711" i="25"/>
  <c r="F712" i="25"/>
  <c r="F713" i="25"/>
  <c r="F714" i="25"/>
  <c r="F715" i="25"/>
  <c r="F716" i="25"/>
  <c r="F717" i="25"/>
  <c r="F718" i="25"/>
  <c r="F719" i="25"/>
  <c r="F720" i="25"/>
  <c r="F721" i="25"/>
  <c r="F722" i="25"/>
  <c r="F723" i="25"/>
  <c r="F724" i="25"/>
  <c r="F725" i="25"/>
  <c r="F726" i="25"/>
  <c r="F727" i="25"/>
  <c r="F728" i="25"/>
  <c r="F729" i="25"/>
  <c r="F730" i="25"/>
  <c r="F731" i="25"/>
  <c r="F732" i="25"/>
  <c r="F733" i="25"/>
  <c r="F734" i="25"/>
  <c r="F735" i="25"/>
  <c r="F736" i="25"/>
  <c r="F737" i="25"/>
  <c r="F738" i="25"/>
  <c r="F739" i="25"/>
  <c r="F740" i="25"/>
  <c r="F741" i="25"/>
  <c r="F742" i="25"/>
  <c r="F743" i="25"/>
  <c r="F744" i="25"/>
  <c r="F745" i="25"/>
  <c r="F746" i="25"/>
  <c r="F747" i="25"/>
  <c r="F748" i="25"/>
  <c r="F749" i="25"/>
  <c r="F750" i="25"/>
  <c r="F751" i="25"/>
  <c r="F752" i="25"/>
  <c r="F753" i="25"/>
  <c r="F754" i="25"/>
  <c r="F755" i="25"/>
  <c r="F756" i="25"/>
  <c r="F757" i="25"/>
  <c r="F758" i="25"/>
  <c r="F759" i="25"/>
  <c r="F760" i="25"/>
  <c r="F761" i="25"/>
  <c r="F762" i="25"/>
  <c r="F763" i="25"/>
  <c r="F764" i="25"/>
  <c r="F765" i="25"/>
  <c r="F766" i="25"/>
  <c r="F767" i="25"/>
  <c r="F768" i="25"/>
  <c r="F769" i="25"/>
  <c r="F770" i="25"/>
  <c r="F771" i="25"/>
  <c r="F772" i="25"/>
  <c r="F773" i="25"/>
  <c r="F774" i="25"/>
  <c r="F775" i="25"/>
  <c r="F776" i="25"/>
  <c r="F777" i="25"/>
  <c r="F778" i="25"/>
  <c r="F779" i="25"/>
  <c r="F780" i="25"/>
  <c r="F781" i="25"/>
  <c r="F782" i="25"/>
  <c r="F783" i="25"/>
  <c r="F784" i="25"/>
  <c r="F785" i="25"/>
  <c r="F786" i="25"/>
  <c r="F787" i="25"/>
  <c r="F788" i="25"/>
  <c r="F789" i="25"/>
  <c r="F790" i="25"/>
  <c r="F791" i="25"/>
  <c r="F792" i="25"/>
  <c r="F793" i="25"/>
  <c r="F794" i="25"/>
  <c r="F795" i="25"/>
  <c r="F796" i="25"/>
  <c r="F797" i="25"/>
  <c r="F798" i="25"/>
  <c r="F799" i="25"/>
  <c r="F800" i="25"/>
  <c r="F801" i="25"/>
  <c r="F802" i="25"/>
  <c r="F803" i="25"/>
  <c r="F804" i="25"/>
  <c r="F805" i="25"/>
  <c r="F806" i="25"/>
  <c r="F807" i="25"/>
  <c r="F808" i="25"/>
  <c r="F809" i="25"/>
  <c r="F810" i="25"/>
  <c r="F811" i="25"/>
  <c r="F812" i="25"/>
  <c r="F813" i="25"/>
  <c r="F814" i="25"/>
  <c r="F815" i="25"/>
  <c r="F816" i="25"/>
  <c r="F817" i="25"/>
  <c r="F818" i="25"/>
  <c r="F819" i="25"/>
  <c r="F820" i="25"/>
  <c r="F821" i="25"/>
  <c r="F822" i="25"/>
  <c r="F823" i="25"/>
  <c r="F824" i="25"/>
  <c r="F825" i="25"/>
  <c r="F826" i="25"/>
  <c r="F827" i="25"/>
  <c r="F828" i="25"/>
  <c r="F829" i="25"/>
  <c r="F830" i="25"/>
  <c r="F831" i="25"/>
  <c r="F832" i="25"/>
  <c r="F833" i="25"/>
  <c r="F834" i="25"/>
  <c r="F835" i="25"/>
  <c r="F836" i="25"/>
  <c r="F837" i="25"/>
  <c r="F838" i="25"/>
  <c r="F839" i="25"/>
  <c r="F840" i="25"/>
  <c r="F841" i="25"/>
  <c r="F842" i="25"/>
  <c r="F843" i="25"/>
  <c r="F844" i="25"/>
  <c r="F845" i="25"/>
  <c r="F846" i="25"/>
  <c r="F847" i="25"/>
  <c r="F848" i="25"/>
  <c r="F849" i="25"/>
  <c r="F850" i="25"/>
  <c r="F851" i="25"/>
  <c r="F852" i="25"/>
  <c r="F853" i="25"/>
  <c r="F854" i="25"/>
  <c r="F855" i="25"/>
  <c r="F856" i="25"/>
  <c r="F857" i="25"/>
  <c r="F858" i="25"/>
  <c r="F859" i="25"/>
  <c r="F860" i="25"/>
  <c r="F861" i="25"/>
  <c r="F862" i="25"/>
  <c r="F863" i="25"/>
  <c r="F864" i="25"/>
  <c r="F865" i="25"/>
  <c r="F866" i="25"/>
  <c r="F867" i="25"/>
  <c r="F868" i="25"/>
  <c r="F869" i="25"/>
  <c r="F870" i="25"/>
  <c r="F871" i="25"/>
  <c r="F872" i="25"/>
  <c r="F873" i="25"/>
  <c r="F874" i="25"/>
  <c r="F875" i="25"/>
  <c r="F876" i="25"/>
  <c r="F877" i="25"/>
  <c r="F878" i="25"/>
  <c r="F879" i="25"/>
  <c r="F880" i="25"/>
  <c r="F881" i="25"/>
  <c r="F882" i="25"/>
  <c r="F883" i="25"/>
  <c r="F884" i="25"/>
  <c r="F885" i="25"/>
  <c r="F886" i="25"/>
  <c r="F887" i="25"/>
  <c r="F888" i="25"/>
  <c r="F889" i="25"/>
  <c r="F890" i="25"/>
  <c r="F891" i="25"/>
  <c r="F892" i="25"/>
  <c r="F893" i="25"/>
  <c r="F894" i="25"/>
  <c r="F895" i="25"/>
  <c r="F896" i="25"/>
  <c r="F897" i="25"/>
  <c r="F898" i="25"/>
  <c r="F899" i="25"/>
  <c r="F900" i="25"/>
  <c r="F901" i="25"/>
  <c r="F902" i="25"/>
  <c r="F903" i="25"/>
  <c r="F904" i="25"/>
  <c r="F905" i="25"/>
  <c r="F906" i="25"/>
  <c r="F907" i="25"/>
  <c r="F908" i="25"/>
  <c r="F909" i="25"/>
  <c r="F910" i="25"/>
  <c r="F911" i="25"/>
  <c r="F912" i="25"/>
  <c r="F913" i="25"/>
  <c r="F914" i="25"/>
  <c r="F915" i="25"/>
  <c r="F916" i="25"/>
  <c r="F917" i="25"/>
  <c r="F918" i="25"/>
  <c r="F919" i="25"/>
  <c r="F920" i="25"/>
  <c r="F921" i="25"/>
  <c r="F922" i="25"/>
  <c r="F923" i="25"/>
  <c r="F924" i="25"/>
  <c r="F925" i="25"/>
  <c r="F926" i="25"/>
  <c r="F927" i="25"/>
  <c r="F928" i="25"/>
  <c r="F929" i="25"/>
  <c r="F930" i="25"/>
  <c r="F931" i="25"/>
  <c r="F932" i="25"/>
  <c r="F933" i="25"/>
  <c r="F934" i="25"/>
  <c r="F935" i="25"/>
  <c r="F936" i="25"/>
  <c r="F937" i="25"/>
  <c r="F938" i="25"/>
  <c r="F939" i="25"/>
  <c r="F940" i="25"/>
  <c r="F941" i="25"/>
  <c r="F942" i="25"/>
  <c r="F943" i="25"/>
  <c r="F944" i="25"/>
  <c r="F945" i="25"/>
  <c r="F946" i="25"/>
  <c r="F947" i="25"/>
  <c r="F948" i="25"/>
  <c r="F949" i="25"/>
  <c r="F950" i="25"/>
  <c r="F951" i="25"/>
  <c r="F952" i="25"/>
  <c r="F953" i="25"/>
  <c r="F954" i="25"/>
  <c r="F955" i="25"/>
  <c r="F956" i="25"/>
  <c r="F957" i="25"/>
  <c r="F958" i="25"/>
  <c r="F959" i="25"/>
  <c r="F960" i="25"/>
  <c r="F961" i="25"/>
  <c r="F962" i="25"/>
  <c r="F963" i="25"/>
  <c r="F964" i="25"/>
  <c r="F965" i="25"/>
  <c r="F966" i="25"/>
  <c r="F967" i="25"/>
  <c r="F968" i="25"/>
  <c r="F969" i="25"/>
  <c r="F970" i="25"/>
  <c r="F971" i="25"/>
  <c r="F972" i="25"/>
  <c r="F973" i="25"/>
  <c r="F974" i="25"/>
  <c r="F975" i="25"/>
  <c r="F976" i="25"/>
  <c r="F977" i="25"/>
  <c r="F978" i="25"/>
  <c r="F979" i="25"/>
  <c r="F980" i="25"/>
  <c r="F981" i="25"/>
  <c r="F982" i="25"/>
  <c r="F983" i="25"/>
  <c r="F984" i="25"/>
  <c r="F985" i="25"/>
  <c r="F986" i="25"/>
  <c r="F987" i="25"/>
  <c r="F988" i="25"/>
  <c r="F989" i="25"/>
  <c r="F990" i="25"/>
  <c r="F991" i="25"/>
  <c r="F992" i="25"/>
  <c r="F993" i="25"/>
  <c r="F994" i="25"/>
  <c r="F995" i="25"/>
  <c r="F996" i="25"/>
  <c r="F997" i="25"/>
  <c r="F998" i="25"/>
  <c r="F999" i="25"/>
  <c r="F1000" i="25"/>
  <c r="F1001" i="25"/>
  <c r="F1002" i="25"/>
  <c r="F1003" i="25"/>
  <c r="F1004" i="25"/>
  <c r="F1005" i="25"/>
  <c r="F1006" i="25"/>
  <c r="F1007" i="25"/>
  <c r="F1008" i="25"/>
  <c r="F1009" i="25"/>
  <c r="F1010" i="25"/>
  <c r="F1011" i="25"/>
  <c r="F1012" i="25"/>
  <c r="F1013" i="25"/>
  <c r="F1014" i="25"/>
  <c r="F1015" i="25"/>
  <c r="F1016" i="25"/>
  <c r="F1017" i="25"/>
  <c r="F1018" i="25"/>
  <c r="F1019" i="25"/>
  <c r="F1020" i="25"/>
  <c r="F1021" i="25"/>
  <c r="F1022" i="25"/>
  <c r="F1023" i="25"/>
  <c r="F1024" i="25"/>
  <c r="F1025" i="25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97" i="24"/>
  <c r="F98" i="24"/>
  <c r="F99" i="24"/>
  <c r="F100" i="24"/>
  <c r="F101" i="24"/>
  <c r="F102" i="24"/>
  <c r="F103" i="24"/>
  <c r="F104" i="24"/>
  <c r="F105" i="24"/>
  <c r="F106" i="24"/>
  <c r="F107" i="24"/>
  <c r="F108" i="24"/>
  <c r="F109" i="24"/>
  <c r="F110" i="24"/>
  <c r="F111" i="24"/>
  <c r="F112" i="24"/>
  <c r="F113" i="24"/>
  <c r="F114" i="24"/>
  <c r="F115" i="24"/>
  <c r="F116" i="24"/>
  <c r="F117" i="24"/>
  <c r="F118" i="24"/>
  <c r="F119" i="24"/>
  <c r="F120" i="24"/>
  <c r="F121" i="24"/>
  <c r="F122" i="24"/>
  <c r="F123" i="24"/>
  <c r="F124" i="24"/>
  <c r="F125" i="24"/>
  <c r="F126" i="24"/>
  <c r="F127" i="24"/>
  <c r="F128" i="24"/>
  <c r="F129" i="24"/>
  <c r="F130" i="24"/>
  <c r="F131" i="24"/>
  <c r="F132" i="24"/>
  <c r="F133" i="24"/>
  <c r="F134" i="24"/>
  <c r="F135" i="24"/>
  <c r="F136" i="24"/>
  <c r="F137" i="24"/>
  <c r="F138" i="24"/>
  <c r="F139" i="24"/>
  <c r="F140" i="24"/>
  <c r="F141" i="24"/>
  <c r="F142" i="24"/>
  <c r="F143" i="24"/>
  <c r="F144" i="24"/>
  <c r="F145" i="24"/>
  <c r="F146" i="24"/>
  <c r="F147" i="24"/>
  <c r="F148" i="24"/>
  <c r="F149" i="24"/>
  <c r="F150" i="24"/>
  <c r="F151" i="24"/>
  <c r="F152" i="24"/>
  <c r="F153" i="24"/>
  <c r="F154" i="24"/>
  <c r="F155" i="24"/>
  <c r="F156" i="24"/>
  <c r="F157" i="24"/>
  <c r="F158" i="24"/>
  <c r="F159" i="24"/>
  <c r="F160" i="24"/>
  <c r="F161" i="24"/>
  <c r="F162" i="24"/>
  <c r="F163" i="24"/>
  <c r="F164" i="24"/>
  <c r="F165" i="24"/>
  <c r="F166" i="24"/>
  <c r="F167" i="24"/>
  <c r="F168" i="24"/>
  <c r="F169" i="24"/>
  <c r="F170" i="24"/>
  <c r="F171" i="24"/>
  <c r="F172" i="24"/>
  <c r="F173" i="24"/>
  <c r="F174" i="24"/>
  <c r="F175" i="24"/>
  <c r="F176" i="24"/>
  <c r="F177" i="24"/>
  <c r="F178" i="24"/>
  <c r="F179" i="24"/>
  <c r="F180" i="24"/>
  <c r="F181" i="24"/>
  <c r="F182" i="24"/>
  <c r="F183" i="24"/>
  <c r="F184" i="24"/>
  <c r="F185" i="24"/>
  <c r="F186" i="24"/>
  <c r="F187" i="24"/>
  <c r="F188" i="24"/>
  <c r="F189" i="24"/>
  <c r="F190" i="24"/>
  <c r="F191" i="24"/>
  <c r="F192" i="24"/>
  <c r="F193" i="24"/>
  <c r="F194" i="24"/>
  <c r="F195" i="24"/>
  <c r="F196" i="24"/>
  <c r="F197" i="24"/>
  <c r="F198" i="24"/>
  <c r="F199" i="24"/>
  <c r="F200" i="24"/>
  <c r="F201" i="24"/>
  <c r="F202" i="24"/>
  <c r="F203" i="24"/>
  <c r="F204" i="24"/>
  <c r="F205" i="24"/>
  <c r="F206" i="24"/>
  <c r="F207" i="24"/>
  <c r="F208" i="24"/>
  <c r="F209" i="24"/>
  <c r="F210" i="24"/>
  <c r="F211" i="24"/>
  <c r="F212" i="24"/>
  <c r="F213" i="24"/>
  <c r="F214" i="24"/>
  <c r="F215" i="24"/>
  <c r="F216" i="24"/>
  <c r="F217" i="24"/>
  <c r="F218" i="24"/>
  <c r="F219" i="24"/>
  <c r="F220" i="24"/>
  <c r="F221" i="24"/>
  <c r="F222" i="24"/>
  <c r="F223" i="24"/>
  <c r="F224" i="24"/>
  <c r="F225" i="24"/>
  <c r="F226" i="24"/>
  <c r="F227" i="24"/>
  <c r="F228" i="24"/>
  <c r="F229" i="24"/>
  <c r="F230" i="24"/>
  <c r="F231" i="24"/>
  <c r="F232" i="24"/>
  <c r="F233" i="24"/>
  <c r="F234" i="24"/>
  <c r="F235" i="24"/>
  <c r="F236" i="24"/>
  <c r="F237" i="24"/>
  <c r="F238" i="24"/>
  <c r="F239" i="24"/>
  <c r="F240" i="24"/>
  <c r="F241" i="24"/>
  <c r="F242" i="24"/>
  <c r="F243" i="24"/>
  <c r="F244" i="24"/>
  <c r="F245" i="24"/>
  <c r="F246" i="24"/>
  <c r="F247" i="24"/>
  <c r="F248" i="24"/>
  <c r="F249" i="24"/>
  <c r="F250" i="24"/>
  <c r="F251" i="24"/>
  <c r="F252" i="24"/>
  <c r="F253" i="24"/>
  <c r="F254" i="24"/>
  <c r="F255" i="24"/>
  <c r="F256" i="24"/>
  <c r="F257" i="24"/>
  <c r="F258" i="24"/>
  <c r="F259" i="24"/>
  <c r="F260" i="24"/>
  <c r="F6" i="24"/>
  <c r="F5" i="24"/>
  <c r="C31" i="22"/>
  <c r="C33" i="22"/>
  <c r="C34" i="22"/>
  <c r="C35" i="22"/>
  <c r="C36" i="22"/>
  <c r="C37" i="22"/>
  <c r="C38" i="22"/>
  <c r="C32" i="22"/>
  <c r="B1" i="24" l="1"/>
  <c r="C2" i="22"/>
  <c r="C3" i="22"/>
  <c r="G3" i="22"/>
  <c r="H3" i="22" s="1"/>
  <c r="I3" i="22" s="1"/>
  <c r="J3" i="22"/>
  <c r="K3" i="22" s="1"/>
  <c r="L3" i="22" s="1"/>
  <c r="M3" i="22"/>
  <c r="N3" i="22" s="1"/>
  <c r="O3" i="22" s="1"/>
  <c r="P3" i="22"/>
  <c r="Q3" i="22" s="1"/>
  <c r="R3" i="22" s="1"/>
  <c r="S3" i="22"/>
  <c r="T3" i="22" s="1"/>
  <c r="U3" i="22" s="1"/>
  <c r="V3" i="22"/>
  <c r="W3" i="22"/>
  <c r="X3" i="22" s="1"/>
  <c r="Y3" i="22"/>
  <c r="Z3" i="22"/>
  <c r="AA3" i="22" s="1"/>
  <c r="AB3" i="22"/>
  <c r="AC3" i="22"/>
  <c r="AD3" i="22" s="1"/>
  <c r="C4" i="22"/>
  <c r="G4" i="22"/>
  <c r="H4" i="22"/>
  <c r="I4" i="22" s="1"/>
  <c r="J4" i="22"/>
  <c r="K4" i="22" s="1"/>
  <c r="L4" i="22" s="1"/>
  <c r="M4" i="22"/>
  <c r="N4" i="22" s="1"/>
  <c r="O4" i="22" s="1"/>
  <c r="P4" i="22"/>
  <c r="Q4" i="22" s="1"/>
  <c r="R4" i="22" s="1"/>
  <c r="S4" i="22"/>
  <c r="T4" i="22" s="1"/>
  <c r="U4" i="22" s="1"/>
  <c r="V4" i="22"/>
  <c r="W4" i="22" s="1"/>
  <c r="X4" i="22" s="1"/>
  <c r="Y4" i="22"/>
  <c r="Z4" i="22" s="1"/>
  <c r="AA4" i="22" s="1"/>
  <c r="AB4" i="22"/>
  <c r="AC4" i="22" s="1"/>
  <c r="AD4" i="22" s="1"/>
  <c r="C5" i="22"/>
  <c r="G5" i="22"/>
  <c r="H5" i="22" s="1"/>
  <c r="I5" i="22" s="1"/>
  <c r="J5" i="22"/>
  <c r="K5" i="22"/>
  <c r="L5" i="22"/>
  <c r="M5" i="22"/>
  <c r="N5" i="22" s="1"/>
  <c r="O5" i="22" s="1"/>
  <c r="P5" i="22"/>
  <c r="Q5" i="22"/>
  <c r="R5" i="22" s="1"/>
  <c r="S5" i="22"/>
  <c r="T5" i="22"/>
  <c r="U5" i="22" s="1"/>
  <c r="V5" i="22"/>
  <c r="W5" i="22" s="1"/>
  <c r="X5" i="22" s="1"/>
  <c r="Y5" i="22"/>
  <c r="Z5" i="22" s="1"/>
  <c r="AA5" i="22" s="1"/>
  <c r="AB5" i="22"/>
  <c r="AC5" i="22" s="1"/>
  <c r="AD5" i="22" s="1"/>
  <c r="C6" i="22"/>
  <c r="G6" i="22"/>
  <c r="H6" i="22" s="1"/>
  <c r="I6" i="22" s="1"/>
  <c r="J6" i="22"/>
  <c r="K6" i="22" s="1"/>
  <c r="L6" i="22" s="1"/>
  <c r="M6" i="22"/>
  <c r="N6" i="22" s="1"/>
  <c r="O6" i="22" s="1"/>
  <c r="P6" i="22"/>
  <c r="Q6" i="22"/>
  <c r="R6" i="22"/>
  <c r="S6" i="22"/>
  <c r="T6" i="22"/>
  <c r="U6" i="22" s="1"/>
  <c r="V6" i="22"/>
  <c r="W6" i="22"/>
  <c r="X6" i="22" s="1"/>
  <c r="Y6" i="22"/>
  <c r="Z6" i="22"/>
  <c r="AA6" i="22" s="1"/>
  <c r="AB6" i="22"/>
  <c r="AC6" i="22" s="1"/>
  <c r="AD6" i="22" s="1"/>
  <c r="C7" i="22"/>
  <c r="G7" i="22"/>
  <c r="H7" i="22"/>
  <c r="I7" i="22" s="1"/>
  <c r="J7" i="22"/>
  <c r="K7" i="22" s="1"/>
  <c r="L7" i="22" s="1"/>
  <c r="M7" i="22"/>
  <c r="N7" i="22" s="1"/>
  <c r="O7" i="22" s="1"/>
  <c r="P7" i="22"/>
  <c r="Q7" i="22" s="1"/>
  <c r="R7" i="22" s="1"/>
  <c r="S7" i="22"/>
  <c r="T7" i="22" s="1"/>
  <c r="U7" i="22" s="1"/>
  <c r="V7" i="22"/>
  <c r="W7" i="22"/>
  <c r="X7" i="22" s="1"/>
  <c r="Y7" i="22"/>
  <c r="Z7" i="22" s="1"/>
  <c r="AA7" i="22" s="1"/>
  <c r="AB7" i="22"/>
  <c r="AC7" i="22" s="1"/>
  <c r="AD7" i="22" s="1"/>
  <c r="C8" i="22"/>
  <c r="G8" i="22"/>
  <c r="H8" i="22"/>
  <c r="I8" i="22" s="1"/>
  <c r="J8" i="22"/>
  <c r="K8" i="22"/>
  <c r="L8" i="22" s="1"/>
  <c r="M8" i="22"/>
  <c r="N8" i="22"/>
  <c r="O8" i="22" s="1"/>
  <c r="P8" i="22"/>
  <c r="Q8" i="22" s="1"/>
  <c r="R8" i="22" s="1"/>
  <c r="S8" i="22"/>
  <c r="T8" i="22" s="1"/>
  <c r="U8" i="22" s="1"/>
  <c r="V8" i="22"/>
  <c r="W8" i="22" s="1"/>
  <c r="X8" i="22" s="1"/>
  <c r="Y8" i="22"/>
  <c r="Z8" i="22" s="1"/>
  <c r="AA8" i="22" s="1"/>
  <c r="AB8" i="22"/>
  <c r="AC8" i="22"/>
  <c r="AD8" i="22" s="1"/>
  <c r="C9" i="22"/>
  <c r="G9" i="22"/>
  <c r="H9" i="22" s="1"/>
  <c r="I9" i="22" s="1"/>
  <c r="J9" i="22"/>
  <c r="K9" i="22"/>
  <c r="L9" i="22"/>
  <c r="M9" i="22"/>
  <c r="N9" i="22"/>
  <c r="O9" i="22" s="1"/>
  <c r="P9" i="22"/>
  <c r="Q9" i="22"/>
  <c r="R9" i="22" s="1"/>
  <c r="S9" i="22"/>
  <c r="T9" i="22"/>
  <c r="U9" i="22"/>
  <c r="V9" i="22"/>
  <c r="W9" i="22" s="1"/>
  <c r="X9" i="22" s="1"/>
  <c r="Y9" i="22"/>
  <c r="Z9" i="22" s="1"/>
  <c r="AA9" i="22" s="1"/>
  <c r="AB9" i="22"/>
  <c r="AC9" i="22" s="1"/>
  <c r="AD9" i="22" s="1"/>
  <c r="G10" i="22"/>
  <c r="H10" i="22" s="1"/>
  <c r="I10" i="22" s="1"/>
  <c r="J10" i="22"/>
  <c r="K10" i="22"/>
  <c r="L10" i="22"/>
  <c r="M10" i="22"/>
  <c r="N10" i="22"/>
  <c r="O10" i="22" s="1"/>
  <c r="P10" i="22"/>
  <c r="Q10" i="22"/>
  <c r="R10" i="22" s="1"/>
  <c r="S10" i="22"/>
  <c r="T10" i="22"/>
  <c r="U10" i="22"/>
  <c r="V10" i="22"/>
  <c r="W10" i="22" s="1"/>
  <c r="X10" i="22" s="1"/>
  <c r="Y10" i="22"/>
  <c r="Z10" i="22" s="1"/>
  <c r="AA10" i="22" s="1"/>
  <c r="AB10" i="22"/>
  <c r="AC10" i="22" s="1"/>
  <c r="AD10" i="22" s="1"/>
  <c r="B16" i="22"/>
  <c r="B17" i="22" s="1"/>
  <c r="B19" i="22" s="1"/>
  <c r="B18" i="22"/>
  <c r="A32" i="22" s="1"/>
  <c r="A33" i="22" s="1"/>
  <c r="A34" i="22" s="1"/>
  <c r="A35" i="22" s="1"/>
  <c r="A36" i="22" s="1"/>
  <c r="A37" i="22" s="1"/>
  <c r="A38" i="22" s="1"/>
  <c r="O22" i="22"/>
  <c r="O23" i="22" s="1"/>
  <c r="O24" i="22" s="1"/>
  <c r="O25" i="22" s="1"/>
  <c r="O26" i="22" s="1"/>
  <c r="O27" i="22" s="1"/>
  <c r="O28" i="22" s="1"/>
  <c r="F2" i="24" l="1"/>
  <c r="E6" i="24" s="1"/>
  <c r="E7" i="24" s="1"/>
  <c r="E8" i="24" s="1"/>
  <c r="E9" i="24" s="1"/>
  <c r="E10" i="24" s="1"/>
  <c r="E11" i="24" s="1"/>
  <c r="E12" i="24" s="1"/>
  <c r="E13" i="24" s="1"/>
  <c r="E14" i="24" s="1"/>
  <c r="E15" i="24" s="1"/>
  <c r="E16" i="24" s="1"/>
  <c r="E17" i="24" s="1"/>
  <c r="E18" i="24" s="1"/>
  <c r="E19" i="24" s="1"/>
  <c r="E20" i="24" s="1"/>
  <c r="E21" i="24" s="1"/>
  <c r="E22" i="24" s="1"/>
  <c r="E23" i="24" s="1"/>
  <c r="E24" i="24" s="1"/>
  <c r="E25" i="24" s="1"/>
  <c r="E26" i="24" s="1"/>
  <c r="E27" i="24" s="1"/>
  <c r="E28" i="24" s="1"/>
  <c r="AD12" i="22"/>
  <c r="D9" i="22" s="1"/>
  <c r="D28" i="22" s="1"/>
  <c r="P28" i="22" s="1"/>
  <c r="R12" i="22"/>
  <c r="D5" i="22" s="1"/>
  <c r="D24" i="22" s="1"/>
  <c r="P24" i="22" s="1"/>
  <c r="U12" i="22"/>
  <c r="D6" i="22" s="1"/>
  <c r="D25" i="22" s="1"/>
  <c r="P25" i="22" s="1"/>
  <c r="O12" i="22"/>
  <c r="D4" i="22" s="1"/>
  <c r="D23" i="22" s="1"/>
  <c r="P23" i="22" s="1"/>
  <c r="AA12" i="22"/>
  <c r="D8" i="22" s="1"/>
  <c r="D27" i="22" s="1"/>
  <c r="P27" i="22" s="1"/>
  <c r="L12" i="22"/>
  <c r="D3" i="22" s="1"/>
  <c r="D22" i="22" s="1"/>
  <c r="P22" i="22" s="1"/>
  <c r="I12" i="22"/>
  <c r="D2" i="22" s="1"/>
  <c r="D21" i="22" s="1"/>
  <c r="P21" i="22" s="1"/>
  <c r="X12" i="22"/>
  <c r="D7" i="22" s="1"/>
  <c r="D26" i="22" s="1"/>
  <c r="P26" i="22" s="1"/>
  <c r="G28" i="24" l="1"/>
  <c r="E29" i="24"/>
  <c r="E30" i="24" s="1"/>
  <c r="E31" i="24" s="1"/>
  <c r="E32" i="24" s="1"/>
  <c r="E33" i="24" s="1"/>
  <c r="E34" i="24" s="1"/>
  <c r="E35" i="24" s="1"/>
  <c r="E36" i="24" s="1"/>
  <c r="E37" i="24" s="1"/>
  <c r="E38" i="24" s="1"/>
  <c r="E39" i="24" s="1"/>
  <c r="E40" i="24" s="1"/>
  <c r="E41" i="24" s="1"/>
  <c r="E42" i="24" s="1"/>
  <c r="E43" i="24" s="1"/>
  <c r="E44" i="24" s="1"/>
  <c r="E45" i="24" s="1"/>
  <c r="E46" i="24" s="1"/>
  <c r="E47" i="24" s="1"/>
  <c r="E48" i="24" s="1"/>
  <c r="E49" i="24" s="1"/>
  <c r="E50" i="24" s="1"/>
  <c r="E51" i="24" s="1"/>
  <c r="E52" i="24" s="1"/>
  <c r="E53" i="24" s="1"/>
  <c r="E54" i="24" s="1"/>
  <c r="E55" i="24" s="1"/>
  <c r="E56" i="24" s="1"/>
  <c r="E57" i="24" s="1"/>
  <c r="E58" i="24" s="1"/>
  <c r="E59" i="24" s="1"/>
  <c r="E60" i="24" s="1"/>
  <c r="E61" i="24" s="1"/>
  <c r="E62" i="24" s="1"/>
  <c r="E63" i="24" s="1"/>
  <c r="E64" i="24" s="1"/>
  <c r="E65" i="24" s="1"/>
  <c r="E66" i="24" s="1"/>
  <c r="E67" i="24" s="1"/>
  <c r="E68" i="24" s="1"/>
  <c r="E69" i="24" s="1"/>
  <c r="E70" i="24" s="1"/>
  <c r="E71" i="24" s="1"/>
  <c r="E72" i="24" s="1"/>
  <c r="E73" i="24" s="1"/>
  <c r="E74" i="24" s="1"/>
  <c r="E75" i="24" s="1"/>
  <c r="E76" i="24" s="1"/>
  <c r="E77" i="24" s="1"/>
  <c r="E78" i="24" s="1"/>
  <c r="E79" i="24" s="1"/>
  <c r="E80" i="24" s="1"/>
  <c r="E81" i="24" s="1"/>
  <c r="E82" i="24" s="1"/>
  <c r="E83" i="24" s="1"/>
  <c r="E84" i="24" s="1"/>
  <c r="E85" i="24" s="1"/>
  <c r="E86" i="24" s="1"/>
  <c r="E87" i="24" s="1"/>
  <c r="E88" i="24" s="1"/>
  <c r="E89" i="24" s="1"/>
  <c r="E90" i="24" s="1"/>
  <c r="E91" i="24" s="1"/>
  <c r="E92" i="24" s="1"/>
  <c r="E93" i="24" s="1"/>
  <c r="E94" i="24" s="1"/>
  <c r="E95" i="24" s="1"/>
  <c r="E96" i="24" s="1"/>
  <c r="E97" i="24" s="1"/>
  <c r="E98" i="24" s="1"/>
  <c r="E99" i="24" s="1"/>
  <c r="E100" i="24" s="1"/>
  <c r="E101" i="24" s="1"/>
  <c r="E102" i="24" s="1"/>
  <c r="E103" i="24" s="1"/>
  <c r="E104" i="24" s="1"/>
  <c r="E105" i="24" s="1"/>
  <c r="E106" i="24" s="1"/>
  <c r="E107" i="24" s="1"/>
  <c r="E108" i="24" s="1"/>
  <c r="E109" i="24" s="1"/>
  <c r="E110" i="24" s="1"/>
  <c r="E111" i="24" s="1"/>
  <c r="E112" i="24" s="1"/>
  <c r="E113" i="24" s="1"/>
  <c r="E114" i="24" s="1"/>
  <c r="E115" i="24" s="1"/>
  <c r="E116" i="24" s="1"/>
  <c r="E117" i="24" s="1"/>
  <c r="E118" i="24" s="1"/>
  <c r="E119" i="24" s="1"/>
  <c r="E120" i="24" s="1"/>
  <c r="E121" i="24" s="1"/>
  <c r="E122" i="24" s="1"/>
  <c r="E123" i="24" s="1"/>
  <c r="E124" i="24" s="1"/>
  <c r="E125" i="24" s="1"/>
  <c r="E126" i="24" s="1"/>
  <c r="E127" i="24" s="1"/>
  <c r="E128" i="24" s="1"/>
  <c r="E129" i="24" s="1"/>
  <c r="E130" i="24" s="1"/>
  <c r="E131" i="24" s="1"/>
  <c r="E132" i="24" s="1"/>
  <c r="E133" i="24" s="1"/>
  <c r="E134" i="24" s="1"/>
  <c r="E135" i="24" s="1"/>
  <c r="E136" i="24" s="1"/>
  <c r="E137" i="24" s="1"/>
  <c r="E138" i="24" s="1"/>
  <c r="E139" i="24" s="1"/>
  <c r="E140" i="24" s="1"/>
  <c r="E141" i="24" s="1"/>
  <c r="E142" i="24" s="1"/>
  <c r="E143" i="24" s="1"/>
  <c r="E144" i="24" s="1"/>
  <c r="E145" i="24" s="1"/>
  <c r="E146" i="24" s="1"/>
  <c r="E147" i="24" s="1"/>
  <c r="E148" i="24" s="1"/>
  <c r="E149" i="24" s="1"/>
  <c r="E150" i="24" s="1"/>
  <c r="E151" i="24" s="1"/>
  <c r="E152" i="24" s="1"/>
  <c r="E153" i="24" s="1"/>
  <c r="E154" i="24" s="1"/>
  <c r="E155" i="24" s="1"/>
  <c r="E156" i="24" s="1"/>
  <c r="E157" i="24" s="1"/>
  <c r="E158" i="24" s="1"/>
  <c r="E159" i="24" s="1"/>
  <c r="E160" i="24" s="1"/>
  <c r="E161" i="24" s="1"/>
  <c r="E162" i="24" s="1"/>
  <c r="E163" i="24" s="1"/>
  <c r="E164" i="24" s="1"/>
  <c r="E165" i="24" s="1"/>
  <c r="E166" i="24" s="1"/>
  <c r="E167" i="24" s="1"/>
  <c r="E168" i="24" s="1"/>
  <c r="E169" i="24" s="1"/>
  <c r="E170" i="24" s="1"/>
  <c r="E171" i="24" s="1"/>
  <c r="E172" i="24" s="1"/>
  <c r="E173" i="24" s="1"/>
  <c r="E174" i="24" s="1"/>
  <c r="E175" i="24" s="1"/>
  <c r="E176" i="24" s="1"/>
  <c r="E177" i="24" s="1"/>
  <c r="E178" i="24" s="1"/>
  <c r="E179" i="24" s="1"/>
  <c r="E180" i="24" s="1"/>
  <c r="E181" i="24" s="1"/>
  <c r="E182" i="24" s="1"/>
  <c r="E183" i="24" s="1"/>
  <c r="E184" i="24" s="1"/>
  <c r="E185" i="24" s="1"/>
  <c r="E186" i="24" s="1"/>
  <c r="E187" i="24" s="1"/>
  <c r="E188" i="24" s="1"/>
  <c r="E189" i="24" s="1"/>
  <c r="E190" i="24" s="1"/>
  <c r="E191" i="24" s="1"/>
  <c r="E192" i="24" s="1"/>
  <c r="E193" i="24" s="1"/>
  <c r="E194" i="24" s="1"/>
  <c r="E195" i="24" s="1"/>
  <c r="E196" i="24" s="1"/>
  <c r="E197" i="24" s="1"/>
  <c r="E198" i="24" s="1"/>
  <c r="E199" i="24" s="1"/>
  <c r="E200" i="24" s="1"/>
  <c r="E201" i="24" s="1"/>
  <c r="E202" i="24" s="1"/>
  <c r="E203" i="24" s="1"/>
  <c r="E204" i="24" s="1"/>
  <c r="E205" i="24" s="1"/>
  <c r="E206" i="24" s="1"/>
  <c r="E207" i="24" s="1"/>
  <c r="E208" i="24" s="1"/>
  <c r="E209" i="24" s="1"/>
  <c r="E210" i="24" s="1"/>
  <c r="E211" i="24" s="1"/>
  <c r="E212" i="24" s="1"/>
  <c r="E213" i="24" s="1"/>
  <c r="E214" i="24" s="1"/>
  <c r="E215" i="24" s="1"/>
  <c r="E216" i="24" s="1"/>
  <c r="E217" i="24" s="1"/>
  <c r="E218" i="24" s="1"/>
  <c r="E219" i="24" s="1"/>
  <c r="E220" i="24" s="1"/>
  <c r="E221" i="24" s="1"/>
  <c r="E222" i="24" s="1"/>
  <c r="E223" i="24" s="1"/>
  <c r="E224" i="24" s="1"/>
  <c r="E225" i="24" s="1"/>
  <c r="E226" i="24" s="1"/>
  <c r="E227" i="24" s="1"/>
  <c r="E228" i="24" s="1"/>
  <c r="E229" i="24" s="1"/>
  <c r="E230" i="24" s="1"/>
  <c r="E231" i="24" s="1"/>
  <c r="E232" i="24" s="1"/>
  <c r="E233" i="24" s="1"/>
  <c r="E234" i="24" s="1"/>
  <c r="E235" i="24" s="1"/>
  <c r="E236" i="24" s="1"/>
  <c r="E237" i="24" s="1"/>
  <c r="E238" i="24" s="1"/>
  <c r="E239" i="24" s="1"/>
  <c r="E240" i="24" s="1"/>
  <c r="E241" i="24" s="1"/>
  <c r="E242" i="24" s="1"/>
  <c r="E243" i="24" s="1"/>
  <c r="E244" i="24" s="1"/>
  <c r="E245" i="24" s="1"/>
  <c r="E246" i="24" s="1"/>
  <c r="E247" i="24" s="1"/>
  <c r="E248" i="24" s="1"/>
  <c r="E249" i="24" s="1"/>
  <c r="E250" i="24" s="1"/>
  <c r="E251" i="24" s="1"/>
  <c r="E252" i="24" s="1"/>
  <c r="E253" i="24" s="1"/>
  <c r="E254" i="24" s="1"/>
  <c r="E255" i="24" s="1"/>
  <c r="E256" i="24" s="1"/>
  <c r="E257" i="24" s="1"/>
  <c r="E258" i="24" s="1"/>
  <c r="E259" i="24" s="1"/>
  <c r="E260" i="24" s="1"/>
  <c r="J3" i="20"/>
  <c r="C6" i="20"/>
  <c r="K6" i="20"/>
  <c r="C7" i="20"/>
  <c r="D6" i="20" s="1"/>
  <c r="E6" i="20" s="1"/>
  <c r="K7" i="20"/>
  <c r="L6" i="20" s="1"/>
  <c r="M6" i="20" s="1"/>
  <c r="C8" i="20"/>
  <c r="D7" i="20" s="1"/>
  <c r="E7" i="20" s="1"/>
  <c r="K8" i="20"/>
  <c r="L7" i="20" s="1"/>
  <c r="M7" i="20" s="1"/>
  <c r="C9" i="20"/>
  <c r="D8" i="20" s="1"/>
  <c r="E8" i="20" s="1"/>
  <c r="K9" i="20"/>
  <c r="L8" i="20" s="1"/>
  <c r="M8" i="20" s="1"/>
  <c r="C10" i="20"/>
  <c r="D9" i="20" s="1"/>
  <c r="E9" i="20" s="1"/>
  <c r="K10" i="20"/>
  <c r="L9" i="20" s="1"/>
  <c r="M9" i="20" s="1"/>
  <c r="C11" i="20"/>
  <c r="D10" i="20" s="1"/>
  <c r="E10" i="20" s="1"/>
  <c r="K11" i="20"/>
  <c r="L10" i="20" s="1"/>
  <c r="M10" i="20" s="1"/>
  <c r="C12" i="20"/>
  <c r="D11" i="20" s="1"/>
  <c r="E11" i="20" s="1"/>
  <c r="D12" i="20"/>
  <c r="E12" i="20" s="1"/>
  <c r="K12" i="20"/>
  <c r="L11" i="20" s="1"/>
  <c r="M11" i="20" s="1"/>
  <c r="C13" i="20"/>
  <c r="K13" i="20"/>
  <c r="L12" i="20" s="1"/>
  <c r="M12" i="20" s="1"/>
  <c r="L13" i="20"/>
  <c r="M13" i="20" s="1"/>
  <c r="C14" i="20"/>
  <c r="D13" i="20" s="1"/>
  <c r="E13" i="20" s="1"/>
  <c r="C15" i="20"/>
  <c r="D14" i="20" s="1"/>
  <c r="E14" i="20" s="1"/>
  <c r="D15" i="20"/>
  <c r="E15" i="20"/>
  <c r="B3" i="19"/>
  <c r="I3" i="19"/>
  <c r="C6" i="19"/>
  <c r="D6" i="19" s="1"/>
  <c r="J6" i="19"/>
  <c r="K7" i="19" s="1"/>
  <c r="C7" i="19"/>
  <c r="D8" i="19" s="1"/>
  <c r="J7" i="19"/>
  <c r="K8" i="19" s="1"/>
  <c r="C8" i="19"/>
  <c r="J8" i="19"/>
  <c r="C9" i="19"/>
  <c r="D9" i="19"/>
  <c r="J9" i="19"/>
  <c r="K10" i="19" s="1"/>
  <c r="C10" i="19"/>
  <c r="D11" i="19" s="1"/>
  <c r="J10" i="19"/>
  <c r="C11" i="19"/>
  <c r="J11" i="19"/>
  <c r="C12" i="19"/>
  <c r="D13" i="19" s="1"/>
  <c r="C13" i="19"/>
  <c r="D14" i="19" s="1"/>
  <c r="C14" i="19"/>
  <c r="D15" i="19" s="1"/>
  <c r="C15" i="19"/>
  <c r="A4" i="18"/>
  <c r="A6" i="18" s="1"/>
  <c r="F7" i="18"/>
  <c r="A14" i="18"/>
  <c r="B14" i="18"/>
  <c r="C14" i="18"/>
  <c r="A15" i="18"/>
  <c r="B15" i="18"/>
  <c r="A16" i="18"/>
  <c r="C19" i="18"/>
  <c r="C21" i="18" s="1"/>
  <c r="C20" i="18"/>
  <c r="C25" i="18"/>
  <c r="C27" i="18" s="1"/>
  <c r="G25" i="18"/>
  <c r="C26" i="18"/>
  <c r="G26" i="18"/>
  <c r="G27" i="18" s="1"/>
  <c r="C28" i="18"/>
  <c r="C29" i="18"/>
  <c r="C30" i="18" s="1"/>
  <c r="D10" i="19" l="1"/>
  <c r="C15" i="18"/>
  <c r="D12" i="19"/>
  <c r="K9" i="19"/>
  <c r="K11" i="19"/>
  <c r="D7" i="19"/>
  <c r="F17" i="20"/>
  <c r="F15" i="20" s="1"/>
  <c r="B17" i="20" s="1"/>
  <c r="N15" i="20"/>
  <c r="N13" i="20" s="1"/>
  <c r="J15" i="20" s="1"/>
  <c r="K6" i="19"/>
  <c r="A7" i="18"/>
  <c r="A8" i="18" s="1"/>
  <c r="G6" i="18"/>
  <c r="F6" i="18"/>
  <c r="F8" i="18" s="1"/>
  <c r="A9" i="18" s="1"/>
  <c r="A10" i="18" s="1"/>
  <c r="B16" i="18"/>
  <c r="B4" i="16"/>
  <c r="B5" i="16"/>
  <c r="B6" i="16"/>
  <c r="B7" i="16"/>
  <c r="B8" i="16"/>
  <c r="B9" i="16"/>
  <c r="B10" i="16"/>
  <c r="B11" i="16"/>
  <c r="B3" i="16"/>
  <c r="C3" i="11"/>
  <c r="C4" i="11" s="1"/>
  <c r="C5" i="11" s="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D3" i="11"/>
  <c r="D4" i="11" s="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E3" i="11"/>
  <c r="E4" i="11" s="1"/>
  <c r="E5" i="11" s="1"/>
  <c r="E6" i="11" s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F3" i="11"/>
  <c r="F4" i="11" s="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G3" i="11"/>
  <c r="G4" i="11" s="1"/>
  <c r="G5" i="11" s="1"/>
  <c r="G6" i="11" s="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H3" i="11"/>
  <c r="H4" i="11" s="1"/>
  <c r="H5" i="11" s="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B3" i="11"/>
  <c r="B4" i="11" s="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D20" i="15" l="1"/>
  <c r="D21" i="15"/>
  <c r="D22" i="15"/>
  <c r="D23" i="15"/>
  <c r="D24" i="15"/>
  <c r="D25" i="15"/>
  <c r="D26" i="15"/>
  <c r="D27" i="15"/>
  <c r="D28" i="15"/>
  <c r="D29" i="15"/>
  <c r="F20" i="15"/>
  <c r="F21" i="15"/>
  <c r="F22" i="15"/>
  <c r="F23" i="15"/>
  <c r="F24" i="15"/>
  <c r="F25" i="15"/>
  <c r="F26" i="15"/>
  <c r="F27" i="15"/>
  <c r="F28" i="15"/>
  <c r="F29" i="15"/>
  <c r="C2" i="15"/>
  <c r="D2" i="15" s="1"/>
  <c r="E6" i="15" s="1"/>
  <c r="G6" i="15" s="1"/>
  <c r="H6" i="15" s="1"/>
  <c r="C3" i="15"/>
  <c r="D3" i="15" s="1"/>
  <c r="C4" i="15"/>
  <c r="D4" i="15" s="1"/>
  <c r="C5" i="15"/>
  <c r="D5" i="15" s="1"/>
  <c r="C6" i="15"/>
  <c r="D6" i="15" s="1"/>
  <c r="C7" i="15"/>
  <c r="D7" i="15" s="1"/>
  <c r="C8" i="15"/>
  <c r="D8" i="15" s="1"/>
  <c r="C9" i="15"/>
  <c r="D9" i="15" s="1"/>
  <c r="C10" i="15"/>
  <c r="D10" i="15" s="1"/>
  <c r="C11" i="15"/>
  <c r="D11" i="15" s="1"/>
  <c r="F2" i="15"/>
  <c r="F3" i="15"/>
  <c r="F4" i="15"/>
  <c r="F5" i="15"/>
  <c r="F6" i="15"/>
  <c r="F7" i="15"/>
  <c r="F8" i="15"/>
  <c r="F9" i="15"/>
  <c r="F10" i="15"/>
  <c r="F11" i="15"/>
  <c r="I3" i="8"/>
  <c r="I4" i="8"/>
  <c r="I5" i="8"/>
  <c r="I6" i="8"/>
  <c r="H3" i="8"/>
  <c r="H4" i="8"/>
  <c r="H5" i="8"/>
  <c r="H6" i="8"/>
  <c r="G3" i="8"/>
  <c r="G4" i="8"/>
  <c r="G5" i="8"/>
  <c r="G7" i="8" s="1"/>
  <c r="G8" i="8" s="1"/>
  <c r="G9" i="8" s="1"/>
  <c r="J3" i="8" s="1"/>
  <c r="G6" i="8"/>
  <c r="B14" i="8"/>
  <c r="G16" i="8"/>
  <c r="G17" i="8"/>
  <c r="G18" i="8"/>
  <c r="G19" i="8"/>
  <c r="H16" i="8"/>
  <c r="H17" i="8"/>
  <c r="H18" i="8"/>
  <c r="H19" i="8"/>
  <c r="F16" i="8"/>
  <c r="F17" i="8"/>
  <c r="F18" i="8"/>
  <c r="F19" i="8"/>
  <c r="H3" i="12"/>
  <c r="H4" i="12"/>
  <c r="H5" i="12" s="1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H133" i="12" s="1"/>
  <c r="H134" i="12" s="1"/>
  <c r="H135" i="12" s="1"/>
  <c r="H136" i="12" s="1"/>
  <c r="H137" i="12" s="1"/>
  <c r="H138" i="12" s="1"/>
  <c r="H139" i="12" s="1"/>
  <c r="H140" i="12" s="1"/>
  <c r="H141" i="12" s="1"/>
  <c r="H142" i="12" s="1"/>
  <c r="H143" i="12" s="1"/>
  <c r="H144" i="12" s="1"/>
  <c r="H145" i="12" s="1"/>
  <c r="H146" i="12" s="1"/>
  <c r="H147" i="12" s="1"/>
  <c r="H148" i="12" s="1"/>
  <c r="H149" i="12" s="1"/>
  <c r="H150" i="12" s="1"/>
  <c r="H151" i="12" s="1"/>
  <c r="H152" i="12" s="1"/>
  <c r="H153" i="12" s="1"/>
  <c r="H154" i="12" s="1"/>
  <c r="H155" i="12" s="1"/>
  <c r="H156" i="12" s="1"/>
  <c r="H157" i="12" s="1"/>
  <c r="H158" i="12" s="1"/>
  <c r="H159" i="12" s="1"/>
  <c r="H160" i="12" s="1"/>
  <c r="H161" i="12" s="1"/>
  <c r="H162" i="12" s="1"/>
  <c r="H163" i="12" s="1"/>
  <c r="H164" i="12" s="1"/>
  <c r="H165" i="12" s="1"/>
  <c r="H166" i="12" s="1"/>
  <c r="H167" i="12" s="1"/>
  <c r="H168" i="12" s="1"/>
  <c r="H169" i="12" s="1"/>
  <c r="H170" i="12" s="1"/>
  <c r="H171" i="12" s="1"/>
  <c r="H172" i="12" s="1"/>
  <c r="H173" i="12" s="1"/>
  <c r="H174" i="12" s="1"/>
  <c r="H175" i="12" s="1"/>
  <c r="H176" i="12" s="1"/>
  <c r="H177" i="12" s="1"/>
  <c r="H178" i="12" s="1"/>
  <c r="H179" i="12" s="1"/>
  <c r="H180" i="12" s="1"/>
  <c r="H181" i="12" s="1"/>
  <c r="H182" i="12" s="1"/>
  <c r="H183" i="12" s="1"/>
  <c r="H184" i="12" s="1"/>
  <c r="H185" i="12" s="1"/>
  <c r="H186" i="12" s="1"/>
  <c r="H187" i="12" s="1"/>
  <c r="H188" i="12" s="1"/>
  <c r="H189" i="12" s="1"/>
  <c r="H190" i="12" s="1"/>
  <c r="H191" i="12" s="1"/>
  <c r="H192" i="12" s="1"/>
  <c r="H193" i="12" s="1"/>
  <c r="H194" i="12" s="1"/>
  <c r="H195" i="12" s="1"/>
  <c r="H196" i="12" s="1"/>
  <c r="H197" i="12" s="1"/>
  <c r="H198" i="12" s="1"/>
  <c r="H199" i="12" s="1"/>
  <c r="H200" i="12" s="1"/>
  <c r="H201" i="12" s="1"/>
  <c r="H202" i="12" s="1"/>
  <c r="H203" i="12" s="1"/>
  <c r="H204" i="12" s="1"/>
  <c r="H205" i="12" s="1"/>
  <c r="H206" i="12" s="1"/>
  <c r="H207" i="12" s="1"/>
  <c r="H208" i="12" s="1"/>
  <c r="H209" i="12" s="1"/>
  <c r="H210" i="12" s="1"/>
  <c r="H211" i="12" s="1"/>
  <c r="H212" i="12" s="1"/>
  <c r="H213" i="12" s="1"/>
  <c r="H214" i="12" s="1"/>
  <c r="H215" i="12" s="1"/>
  <c r="H216" i="12" s="1"/>
  <c r="H217" i="12" s="1"/>
  <c r="H218" i="12" s="1"/>
  <c r="H219" i="12" s="1"/>
  <c r="H220" i="12" s="1"/>
  <c r="H221" i="12" s="1"/>
  <c r="H222" i="12" s="1"/>
  <c r="H223" i="12" s="1"/>
  <c r="H224" i="12" s="1"/>
  <c r="H225" i="12" s="1"/>
  <c r="H226" i="12" s="1"/>
  <c r="H227" i="12" s="1"/>
  <c r="H228" i="12" s="1"/>
  <c r="H229" i="12" s="1"/>
  <c r="H230" i="12" s="1"/>
  <c r="H231" i="12" s="1"/>
  <c r="H232" i="12" s="1"/>
  <c r="H233" i="12" s="1"/>
  <c r="H234" i="12" s="1"/>
  <c r="H235" i="12" s="1"/>
  <c r="H236" i="12" s="1"/>
  <c r="H237" i="12" s="1"/>
  <c r="H238" i="12" s="1"/>
  <c r="H239" i="12" s="1"/>
  <c r="H240" i="12" s="1"/>
  <c r="H241" i="12" s="1"/>
  <c r="H242" i="12" s="1"/>
  <c r="H243" i="12" s="1"/>
  <c r="H244" i="12" s="1"/>
  <c r="H245" i="12" s="1"/>
  <c r="H246" i="12" s="1"/>
  <c r="H247" i="12" s="1"/>
  <c r="H248" i="12" s="1"/>
  <c r="H249" i="12" s="1"/>
  <c r="H250" i="12" s="1"/>
  <c r="H251" i="12" s="1"/>
  <c r="H252" i="12" s="1"/>
  <c r="H253" i="12" s="1"/>
  <c r="H254" i="12" s="1"/>
  <c r="H255" i="12" s="1"/>
  <c r="H256" i="12" s="1"/>
  <c r="H257" i="12" s="1"/>
  <c r="H258" i="12" s="1"/>
  <c r="H259" i="12" s="1"/>
  <c r="H260" i="12" s="1"/>
  <c r="H261" i="12" s="1"/>
  <c r="H262" i="12" s="1"/>
  <c r="H263" i="12" s="1"/>
  <c r="H264" i="12" s="1"/>
  <c r="H265" i="12" s="1"/>
  <c r="H266" i="12" s="1"/>
  <c r="H267" i="12" s="1"/>
  <c r="H268" i="12" s="1"/>
  <c r="H269" i="12" s="1"/>
  <c r="H270" i="12" s="1"/>
  <c r="H271" i="12" s="1"/>
  <c r="H272" i="12" s="1"/>
  <c r="H273" i="12" s="1"/>
  <c r="H274" i="12" s="1"/>
  <c r="H275" i="12" s="1"/>
  <c r="H276" i="12" s="1"/>
  <c r="H277" i="12" s="1"/>
  <c r="H278" i="12" s="1"/>
  <c r="H279" i="12" s="1"/>
  <c r="H280" i="12" s="1"/>
  <c r="H281" i="12" s="1"/>
  <c r="H282" i="12" s="1"/>
  <c r="H283" i="12" s="1"/>
  <c r="H284" i="12" s="1"/>
  <c r="H285" i="12" s="1"/>
  <c r="H286" i="12" s="1"/>
  <c r="H287" i="12" s="1"/>
  <c r="H288" i="12" s="1"/>
  <c r="H289" i="12" s="1"/>
  <c r="H290" i="12" s="1"/>
  <c r="H291" i="12" s="1"/>
  <c r="H292" i="12" s="1"/>
  <c r="H293" i="12" s="1"/>
  <c r="H294" i="12" s="1"/>
  <c r="H295" i="12" s="1"/>
  <c r="H296" i="12" s="1"/>
  <c r="H297" i="12" s="1"/>
  <c r="H298" i="12" s="1"/>
  <c r="H299" i="12" s="1"/>
  <c r="H300" i="12" s="1"/>
  <c r="H301" i="12" s="1"/>
  <c r="H302" i="12" s="1"/>
  <c r="H303" i="12" s="1"/>
  <c r="H304" i="12" s="1"/>
  <c r="H305" i="12" s="1"/>
  <c r="H306" i="12" s="1"/>
  <c r="H307" i="12" s="1"/>
  <c r="H308" i="12" s="1"/>
  <c r="H309" i="12" s="1"/>
  <c r="H310" i="12" s="1"/>
  <c r="H311" i="12" s="1"/>
  <c r="H312" i="12" s="1"/>
  <c r="H313" i="12" s="1"/>
  <c r="H314" i="12" s="1"/>
  <c r="H315" i="12" s="1"/>
  <c r="H316" i="12" s="1"/>
  <c r="H317" i="12" s="1"/>
  <c r="H318" i="12" s="1"/>
  <c r="H319" i="12" s="1"/>
  <c r="H320" i="12" s="1"/>
  <c r="H321" i="12" s="1"/>
  <c r="H322" i="12" s="1"/>
  <c r="H323" i="12" s="1"/>
  <c r="H324" i="12" s="1"/>
  <c r="H325" i="12" s="1"/>
  <c r="H326" i="12" s="1"/>
  <c r="H327" i="12" s="1"/>
  <c r="H328" i="12" s="1"/>
  <c r="H329" i="12" s="1"/>
  <c r="H330" i="12" s="1"/>
  <c r="H331" i="12" s="1"/>
  <c r="H332" i="12" s="1"/>
  <c r="H333" i="12" s="1"/>
  <c r="H334" i="12" s="1"/>
  <c r="H335" i="12" s="1"/>
  <c r="H336" i="12" s="1"/>
  <c r="H337" i="12" s="1"/>
  <c r="H338" i="12" s="1"/>
  <c r="H339" i="12" s="1"/>
  <c r="H340" i="12" s="1"/>
  <c r="H341" i="12" s="1"/>
  <c r="H342" i="12" s="1"/>
  <c r="H343" i="12" s="1"/>
  <c r="H344" i="12" s="1"/>
  <c r="H345" i="12" s="1"/>
  <c r="H346" i="12" s="1"/>
  <c r="H347" i="12" s="1"/>
  <c r="H348" i="12" s="1"/>
  <c r="H349" i="12" s="1"/>
  <c r="H350" i="12" s="1"/>
  <c r="H351" i="12" s="1"/>
  <c r="H352" i="12" s="1"/>
  <c r="H353" i="12" s="1"/>
  <c r="H354" i="12" s="1"/>
  <c r="H355" i="12" s="1"/>
  <c r="H356" i="12" s="1"/>
  <c r="H357" i="12" s="1"/>
  <c r="H358" i="12" s="1"/>
  <c r="H359" i="12" s="1"/>
  <c r="H360" i="12" s="1"/>
  <c r="H361" i="12" s="1"/>
  <c r="H362" i="12" s="1"/>
  <c r="H363" i="12" s="1"/>
  <c r="H364" i="12" s="1"/>
  <c r="H365" i="12" s="1"/>
  <c r="H366" i="12" s="1"/>
  <c r="H367" i="12" s="1"/>
  <c r="H368" i="12" s="1"/>
  <c r="H369" i="12" s="1"/>
  <c r="H370" i="12" s="1"/>
  <c r="H371" i="12" s="1"/>
  <c r="H372" i="12" s="1"/>
  <c r="H373" i="12" s="1"/>
  <c r="H374" i="12" s="1"/>
  <c r="H375" i="12" s="1"/>
  <c r="H376" i="12" s="1"/>
  <c r="H377" i="12" s="1"/>
  <c r="H378" i="12" s="1"/>
  <c r="H379" i="12" s="1"/>
  <c r="H380" i="12" s="1"/>
  <c r="H381" i="12" s="1"/>
  <c r="H382" i="12" s="1"/>
  <c r="H383" i="12" s="1"/>
  <c r="H384" i="12" s="1"/>
  <c r="H385" i="12" s="1"/>
  <c r="H386" i="12" s="1"/>
  <c r="H387" i="12" s="1"/>
  <c r="H388" i="12" s="1"/>
  <c r="H389" i="12" s="1"/>
  <c r="H390" i="12" s="1"/>
  <c r="H391" i="12" s="1"/>
  <c r="H392" i="12" s="1"/>
  <c r="H393" i="12" s="1"/>
  <c r="H394" i="12" s="1"/>
  <c r="H395" i="12" s="1"/>
  <c r="H396" i="12" s="1"/>
  <c r="H397" i="12" s="1"/>
  <c r="H398" i="12" s="1"/>
  <c r="H399" i="12" s="1"/>
  <c r="H400" i="12" s="1"/>
  <c r="H401" i="12" s="1"/>
  <c r="H402" i="12" s="1"/>
  <c r="H403" i="12" s="1"/>
  <c r="H404" i="12" s="1"/>
  <c r="H405" i="12" s="1"/>
  <c r="H406" i="12" s="1"/>
  <c r="H407" i="12" s="1"/>
  <c r="H408" i="12" s="1"/>
  <c r="H409" i="12" s="1"/>
  <c r="H410" i="12" s="1"/>
  <c r="H411" i="12" s="1"/>
  <c r="H412" i="12" s="1"/>
  <c r="H413" i="12" s="1"/>
  <c r="H414" i="12" s="1"/>
  <c r="H415" i="12" s="1"/>
  <c r="H416" i="12" s="1"/>
  <c r="H417" i="12" s="1"/>
  <c r="H418" i="12" s="1"/>
  <c r="H419" i="12" s="1"/>
  <c r="H420" i="12" s="1"/>
  <c r="H421" i="12" s="1"/>
  <c r="H422" i="12" s="1"/>
  <c r="H423" i="12" s="1"/>
  <c r="H424" i="12" s="1"/>
  <c r="H425" i="12" s="1"/>
  <c r="H426" i="12" s="1"/>
  <c r="H427" i="12" s="1"/>
  <c r="H428" i="12" s="1"/>
  <c r="H429" i="12" s="1"/>
  <c r="H430" i="12" s="1"/>
  <c r="H431" i="12" s="1"/>
  <c r="H432" i="12" s="1"/>
  <c r="H433" i="12" s="1"/>
  <c r="H434" i="12" s="1"/>
  <c r="H435" i="12" s="1"/>
  <c r="H436" i="12" s="1"/>
  <c r="H437" i="12" s="1"/>
  <c r="H438" i="12" s="1"/>
  <c r="H439" i="12" s="1"/>
  <c r="H440" i="12" s="1"/>
  <c r="H441" i="12" s="1"/>
  <c r="H442" i="12" s="1"/>
  <c r="H443" i="12" s="1"/>
  <c r="H444" i="12" s="1"/>
  <c r="H445" i="12" s="1"/>
  <c r="H446" i="12" s="1"/>
  <c r="H447" i="12" s="1"/>
  <c r="H448" i="12" s="1"/>
  <c r="H449" i="12" s="1"/>
  <c r="H450" i="12" s="1"/>
  <c r="H451" i="12" s="1"/>
  <c r="H452" i="12" s="1"/>
  <c r="H453" i="12" s="1"/>
  <c r="H454" i="12" s="1"/>
  <c r="H455" i="12" s="1"/>
  <c r="H456" i="12" s="1"/>
  <c r="H457" i="12" s="1"/>
  <c r="H458" i="12" s="1"/>
  <c r="H459" i="12" s="1"/>
  <c r="H460" i="12" s="1"/>
  <c r="H461" i="12" s="1"/>
  <c r="H462" i="12" s="1"/>
  <c r="H463" i="12" s="1"/>
  <c r="H464" i="12" s="1"/>
  <c r="H465" i="12" s="1"/>
  <c r="H466" i="12" s="1"/>
  <c r="H467" i="12" s="1"/>
  <c r="H468" i="12" s="1"/>
  <c r="H469" i="12" s="1"/>
  <c r="H470" i="12" s="1"/>
  <c r="H471" i="12" s="1"/>
  <c r="H472" i="12" s="1"/>
  <c r="H473" i="12" s="1"/>
  <c r="H474" i="12" s="1"/>
  <c r="H475" i="12" s="1"/>
  <c r="H476" i="12" s="1"/>
  <c r="H477" i="12" s="1"/>
  <c r="H478" i="12" s="1"/>
  <c r="H479" i="12" s="1"/>
  <c r="H480" i="12" s="1"/>
  <c r="H481" i="12" s="1"/>
  <c r="H482" i="12" s="1"/>
  <c r="H483" i="12" s="1"/>
  <c r="H484" i="12" s="1"/>
  <c r="H485" i="12" s="1"/>
  <c r="H486" i="12" s="1"/>
  <c r="H487" i="12" s="1"/>
  <c r="H488" i="12" s="1"/>
  <c r="H489" i="12" s="1"/>
  <c r="H490" i="12" s="1"/>
  <c r="H491" i="12" s="1"/>
  <c r="H492" i="12" s="1"/>
  <c r="H493" i="12" s="1"/>
  <c r="H494" i="12" s="1"/>
  <c r="H495" i="12" s="1"/>
  <c r="H496" i="12" s="1"/>
  <c r="H497" i="12" s="1"/>
  <c r="H498" i="12" s="1"/>
  <c r="H499" i="12" s="1"/>
  <c r="H500" i="12" s="1"/>
  <c r="H501" i="12" s="1"/>
  <c r="H502" i="12" s="1"/>
  <c r="H503" i="12" s="1"/>
  <c r="H504" i="12" s="1"/>
  <c r="H505" i="12" s="1"/>
  <c r="H506" i="12" s="1"/>
  <c r="H507" i="12" s="1"/>
  <c r="H508" i="12" s="1"/>
  <c r="H509" i="12" s="1"/>
  <c r="H510" i="12" s="1"/>
  <c r="H511" i="12" s="1"/>
  <c r="H512" i="12" s="1"/>
  <c r="H513" i="12" s="1"/>
  <c r="H514" i="12" s="1"/>
  <c r="H515" i="12" s="1"/>
  <c r="H516" i="12" s="1"/>
  <c r="H517" i="12" s="1"/>
  <c r="H518" i="12" s="1"/>
  <c r="H519" i="12" s="1"/>
  <c r="H520" i="12" s="1"/>
  <c r="H521" i="12" s="1"/>
  <c r="H522" i="12" s="1"/>
  <c r="H523" i="12" s="1"/>
  <c r="H524" i="12" s="1"/>
  <c r="H525" i="12" s="1"/>
  <c r="H526" i="12" s="1"/>
  <c r="H527" i="12" s="1"/>
  <c r="H528" i="12" s="1"/>
  <c r="H529" i="12" s="1"/>
  <c r="H530" i="12" s="1"/>
  <c r="H531" i="12" s="1"/>
  <c r="H532" i="12" s="1"/>
  <c r="H533" i="12" s="1"/>
  <c r="H534" i="12" s="1"/>
  <c r="H535" i="12" s="1"/>
  <c r="H536" i="12" s="1"/>
  <c r="H537" i="12" s="1"/>
  <c r="H538" i="12" s="1"/>
  <c r="H539" i="12" s="1"/>
  <c r="H540" i="12" s="1"/>
  <c r="H541" i="12" s="1"/>
  <c r="H542" i="12" s="1"/>
  <c r="H543" i="12" s="1"/>
  <c r="H544" i="12" s="1"/>
  <c r="H545" i="12" s="1"/>
  <c r="H546" i="12" s="1"/>
  <c r="H547" i="12" s="1"/>
  <c r="H548" i="12" s="1"/>
  <c r="H549" i="12" s="1"/>
  <c r="H550" i="12" s="1"/>
  <c r="H551" i="12" s="1"/>
  <c r="H552" i="12" s="1"/>
  <c r="H553" i="12" s="1"/>
  <c r="H554" i="12" s="1"/>
  <c r="H555" i="12" s="1"/>
  <c r="H556" i="12" s="1"/>
  <c r="H557" i="12" s="1"/>
  <c r="H558" i="12" s="1"/>
  <c r="H559" i="12" s="1"/>
  <c r="H560" i="12" s="1"/>
  <c r="H561" i="12" s="1"/>
  <c r="H562" i="12" s="1"/>
  <c r="H563" i="12" s="1"/>
  <c r="H564" i="12" s="1"/>
  <c r="H565" i="12" s="1"/>
  <c r="H566" i="12" s="1"/>
  <c r="H567" i="12" s="1"/>
  <c r="H568" i="12" s="1"/>
  <c r="H569" i="12" s="1"/>
  <c r="H570" i="12" s="1"/>
  <c r="H571" i="12" s="1"/>
  <c r="H572" i="12" s="1"/>
  <c r="H573" i="12" s="1"/>
  <c r="H574" i="12" s="1"/>
  <c r="H575" i="12" s="1"/>
  <c r="H576" i="12" s="1"/>
  <c r="H577" i="12" s="1"/>
  <c r="H578" i="12" s="1"/>
  <c r="H579" i="12" s="1"/>
  <c r="H580" i="12" s="1"/>
  <c r="H581" i="12" s="1"/>
  <c r="H582" i="12" s="1"/>
  <c r="H583" i="12" s="1"/>
  <c r="H584" i="12" s="1"/>
  <c r="H585" i="12" s="1"/>
  <c r="H586" i="12" s="1"/>
  <c r="H587" i="12" s="1"/>
  <c r="H588" i="12" s="1"/>
  <c r="H589" i="12" s="1"/>
  <c r="H590" i="12" s="1"/>
  <c r="H591" i="12" s="1"/>
  <c r="H592" i="12" s="1"/>
  <c r="H593" i="12" s="1"/>
  <c r="H594" i="12" s="1"/>
  <c r="H595" i="12" s="1"/>
  <c r="H596" i="12" s="1"/>
  <c r="H597" i="12" s="1"/>
  <c r="H598" i="12" s="1"/>
  <c r="H599" i="12" s="1"/>
  <c r="H600" i="12" s="1"/>
  <c r="H601" i="12" s="1"/>
  <c r="H602" i="12" s="1"/>
  <c r="H603" i="12" s="1"/>
  <c r="H604" i="12" s="1"/>
  <c r="H605" i="12" s="1"/>
  <c r="H606" i="12" s="1"/>
  <c r="H607" i="12" s="1"/>
  <c r="H608" i="12" s="1"/>
  <c r="H609" i="12" s="1"/>
  <c r="H610" i="12" s="1"/>
  <c r="H611" i="12" s="1"/>
  <c r="H612" i="12" s="1"/>
  <c r="H613" i="12" s="1"/>
  <c r="H614" i="12" s="1"/>
  <c r="H615" i="12" s="1"/>
  <c r="H616" i="12" s="1"/>
  <c r="H617" i="12" s="1"/>
  <c r="H618" i="12" s="1"/>
  <c r="H619" i="12" s="1"/>
  <c r="H620" i="12" s="1"/>
  <c r="H621" i="12" s="1"/>
  <c r="H622" i="12" s="1"/>
  <c r="H623" i="12" s="1"/>
  <c r="H624" i="12" s="1"/>
  <c r="H625" i="12" s="1"/>
  <c r="H626" i="12" s="1"/>
  <c r="H627" i="12" s="1"/>
  <c r="H628" i="12" s="1"/>
  <c r="H629" i="12" s="1"/>
  <c r="H630" i="12" s="1"/>
  <c r="H631" i="12" s="1"/>
  <c r="H632" i="12" s="1"/>
  <c r="H633" i="12" s="1"/>
  <c r="H634" i="12" s="1"/>
  <c r="H635" i="12" s="1"/>
  <c r="H636" i="12" s="1"/>
  <c r="H637" i="12" s="1"/>
  <c r="H638" i="12" s="1"/>
  <c r="H639" i="12" s="1"/>
  <c r="H640" i="12" s="1"/>
  <c r="H641" i="12" s="1"/>
  <c r="H642" i="12" s="1"/>
  <c r="H643" i="12" s="1"/>
  <c r="H644" i="12" s="1"/>
  <c r="H645" i="12" s="1"/>
  <c r="H646" i="12" s="1"/>
  <c r="H647" i="12" s="1"/>
  <c r="H648" i="12" s="1"/>
  <c r="B3" i="12"/>
  <c r="B4" i="12" s="1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C3" i="12"/>
  <c r="C4" i="12" s="1"/>
  <c r="D3" i="12"/>
  <c r="D4" i="12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42" i="12" s="1"/>
  <c r="D43" i="12" s="1"/>
  <c r="D44" i="12" s="1"/>
  <c r="D45" i="12" s="1"/>
  <c r="D46" i="12" s="1"/>
  <c r="D47" i="12" s="1"/>
  <c r="D48" i="12" s="1"/>
  <c r="D49" i="12" s="1"/>
  <c r="D50" i="12" s="1"/>
  <c r="D51" i="12" s="1"/>
  <c r="D52" i="12" s="1"/>
  <c r="E3" i="12"/>
  <c r="E4" i="12"/>
  <c r="E5" i="12" s="1"/>
  <c r="E6" i="12" s="1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F3" i="12"/>
  <c r="F4" i="12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G3" i="12"/>
  <c r="G4" i="12" s="1"/>
  <c r="G5" i="12" s="1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C5" i="12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A3" i="13"/>
  <c r="A2" i="13"/>
  <c r="A1" i="13"/>
  <c r="B1" i="13" s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E9" i="15" l="1"/>
  <c r="G9" i="15" s="1"/>
  <c r="H9" i="15" s="1"/>
  <c r="I7" i="8"/>
  <c r="I8" i="8" s="1"/>
  <c r="I9" i="8" s="1"/>
  <c r="J5" i="8" s="1"/>
  <c r="B2" i="13"/>
  <c r="B3" i="13" s="1"/>
  <c r="B4" i="13" s="1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E10" i="15"/>
  <c r="G10" i="15" s="1"/>
  <c r="H10" i="15" s="1"/>
  <c r="E4" i="15"/>
  <c r="G4" i="15" s="1"/>
  <c r="H4" i="15" s="1"/>
  <c r="E2" i="15"/>
  <c r="G2" i="15" s="1"/>
  <c r="H2" i="15" s="1"/>
  <c r="E15" i="15"/>
  <c r="E16" i="15" s="1"/>
  <c r="E5" i="15"/>
  <c r="G5" i="15" s="1"/>
  <c r="H5" i="15" s="1"/>
  <c r="E3" i="15"/>
  <c r="G3" i="15" s="1"/>
  <c r="H3" i="15" s="1"/>
  <c r="G20" i="8"/>
  <c r="G21" i="8" s="1"/>
  <c r="J22" i="8" s="1"/>
  <c r="J23" i="8" s="1"/>
  <c r="E11" i="15"/>
  <c r="G11" i="15" s="1"/>
  <c r="H11" i="15" s="1"/>
  <c r="E7" i="15"/>
  <c r="G7" i="15" s="1"/>
  <c r="H7" i="15" s="1"/>
  <c r="H7" i="8"/>
  <c r="H8" i="8" s="1"/>
  <c r="H9" i="8" s="1"/>
  <c r="J4" i="8" s="1"/>
  <c r="J7" i="8" s="1"/>
  <c r="J10" i="8" s="1"/>
  <c r="E26" i="15"/>
  <c r="G26" i="15" s="1"/>
  <c r="H26" i="15" s="1"/>
  <c r="E27" i="15"/>
  <c r="G27" i="15" s="1"/>
  <c r="H27" i="15" s="1"/>
  <c r="E21" i="15"/>
  <c r="G21" i="15" s="1"/>
  <c r="H21" i="15" s="1"/>
  <c r="E25" i="15"/>
  <c r="G25" i="15" s="1"/>
  <c r="H25" i="15" s="1"/>
  <c r="E29" i="15"/>
  <c r="G29" i="15" s="1"/>
  <c r="H29" i="15" s="1"/>
  <c r="E33" i="15"/>
  <c r="E34" i="15" s="1"/>
  <c r="E8" i="15"/>
  <c r="G8" i="15" s="1"/>
  <c r="H8" i="15" s="1"/>
  <c r="E20" i="15"/>
  <c r="G20" i="15" s="1"/>
  <c r="H20" i="15" s="1"/>
  <c r="E22" i="15"/>
  <c r="G22" i="15" s="1"/>
  <c r="H22" i="15" s="1"/>
  <c r="E24" i="15"/>
  <c r="G24" i="15" s="1"/>
  <c r="H24" i="15" s="1"/>
  <c r="E28" i="15"/>
  <c r="G28" i="15" s="1"/>
  <c r="H28" i="15" s="1"/>
  <c r="H20" i="8"/>
  <c r="H21" i="8" s="1"/>
  <c r="K22" i="8" s="1"/>
  <c r="K23" i="8" s="1"/>
  <c r="H22" i="8"/>
  <c r="H23" i="8" s="1"/>
  <c r="H24" i="8" s="1"/>
  <c r="F20" i="8"/>
  <c r="F21" i="8" s="1"/>
  <c r="I22" i="8" s="1"/>
  <c r="I23" i="8" s="1"/>
  <c r="G22" i="8"/>
  <c r="G23" i="8" s="1"/>
  <c r="G24" i="8" s="1"/>
  <c r="E23" i="15"/>
  <c r="G23" i="15" s="1"/>
  <c r="H23" i="15" s="1"/>
  <c r="H12" i="15" l="1"/>
  <c r="E13" i="15" s="1"/>
  <c r="E14" i="15" s="1"/>
  <c r="H30" i="15"/>
  <c r="E31" i="15" s="1"/>
  <c r="F22" i="8"/>
  <c r="F23" i="8" s="1"/>
  <c r="F24" i="8" s="1"/>
  <c r="B25" i="8" s="1"/>
  <c r="E32" i="15" l="1"/>
  <c r="E35" i="15"/>
</calcChain>
</file>

<file path=xl/sharedStrings.xml><?xml version="1.0" encoding="utf-8"?>
<sst xmlns="http://schemas.openxmlformats.org/spreadsheetml/2006/main" count="1822" uniqueCount="1727">
  <si>
    <t>0.536798864401462</t>
  </si>
  <si>
    <t>1.01982762642818</t>
  </si>
  <si>
    <t>0.553405846748109</t>
  </si>
  <si>
    <t>0.398177350943741</t>
  </si>
  <si>
    <t>0.46407410620213</t>
  </si>
  <si>
    <t>3.91330499847005</t>
  </si>
  <si>
    <t>1.16260751111195-0.380353337734352i</t>
  </si>
  <si>
    <t>-8.2503737605037E-002-0.258760100288082i</t>
  </si>
  <si>
    <t>-0.885364484196509-0.201689856642391i</t>
  </si>
  <si>
    <t>-8.39266187916565E-003</t>
  </si>
  <si>
    <t>-0.885364484196509+0.201689856642393i</t>
  </si>
  <si>
    <t>-8.25037376050366E-002+0.258760100288082i</t>
  </si>
  <si>
    <t>1.16260751111195+0.38035333773435i</t>
  </si>
  <si>
    <t>0.166380133502761</t>
  </si>
  <si>
    <t>8.99768388031646E-002</t>
  </si>
  <si>
    <t>0.684664231440501</t>
  </si>
  <si>
    <t>Time series</t>
  </si>
  <si>
    <t>Fourier transforms</t>
  </si>
  <si>
    <t>Original series</t>
  </si>
  <si>
    <t>e=LN(10)</t>
  </si>
  <si>
    <t>Input</t>
  </si>
  <si>
    <t>Bias</t>
  </si>
  <si>
    <t>SUM</t>
  </si>
  <si>
    <t xml:space="preserve"> </t>
  </si>
  <si>
    <t>SUM+IB</t>
  </si>
  <si>
    <t>=HI</t>
  </si>
  <si>
    <t>e^(-HI)</t>
  </si>
  <si>
    <t>HO</t>
  </si>
  <si>
    <t>WO</t>
  </si>
  <si>
    <t>Output</t>
  </si>
  <si>
    <r>
      <t>i</t>
    </r>
    <r>
      <rPr>
        <b/>
        <vertAlign val="subscript"/>
        <sz val="10"/>
        <rFont val="Arial"/>
        <family val="2"/>
      </rPr>
      <t>1</t>
    </r>
  </si>
  <si>
    <r>
      <t>i</t>
    </r>
    <r>
      <rPr>
        <b/>
        <vertAlign val="subscript"/>
        <sz val="10"/>
        <rFont val="Arial"/>
        <family val="2"/>
      </rPr>
      <t>2</t>
    </r>
  </si>
  <si>
    <r>
      <t>i</t>
    </r>
    <r>
      <rPr>
        <b/>
        <vertAlign val="subscript"/>
        <sz val="10"/>
        <rFont val="Arial"/>
        <family val="2"/>
      </rPr>
      <t>3</t>
    </r>
    <r>
      <rPr>
        <sz val="10"/>
        <rFont val="Arial"/>
        <family val="2"/>
      </rPr>
      <t/>
    </r>
  </si>
  <si>
    <r>
      <t>i</t>
    </r>
    <r>
      <rPr>
        <b/>
        <vertAlign val="subscript"/>
        <sz val="10"/>
        <rFont val="Arial"/>
        <family val="2"/>
      </rPr>
      <t>4</t>
    </r>
    <r>
      <rPr>
        <sz val="10"/>
        <rFont val="Arial"/>
        <family val="2"/>
      </rPr>
      <t/>
    </r>
  </si>
  <si>
    <r>
      <t>w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 xml:space="preserve"> to h</t>
    </r>
    <r>
      <rPr>
        <b/>
        <vertAlign val="subscript"/>
        <sz val="10"/>
        <rFont val="Arial"/>
        <family val="2"/>
      </rPr>
      <t>1</t>
    </r>
  </si>
  <si>
    <r>
      <t>w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 xml:space="preserve"> to h</t>
    </r>
    <r>
      <rPr>
        <b/>
        <vertAlign val="subscript"/>
        <sz val="10"/>
        <rFont val="Arial"/>
        <family val="2"/>
      </rPr>
      <t>2</t>
    </r>
  </si>
  <si>
    <r>
      <t>w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 xml:space="preserve"> to h</t>
    </r>
    <r>
      <rPr>
        <b/>
        <vertAlign val="subscript"/>
        <sz val="10"/>
        <rFont val="Arial"/>
        <family val="2"/>
      </rPr>
      <t>3</t>
    </r>
  </si>
  <si>
    <r>
      <t>i*w</t>
    </r>
    <r>
      <rPr>
        <b/>
        <vertAlign val="subscript"/>
        <sz val="10"/>
        <rFont val="Arial"/>
        <family val="2"/>
      </rPr>
      <t>i</t>
    </r>
  </si>
  <si>
    <t>h</t>
  </si>
  <si>
    <r>
      <t>x</t>
    </r>
    <r>
      <rPr>
        <b/>
        <vertAlign val="subscript"/>
        <sz val="10"/>
        <rFont val="Arial"/>
        <family val="2"/>
      </rPr>
      <t>i</t>
    </r>
  </si>
  <si>
    <r>
      <t>w</t>
    </r>
    <r>
      <rPr>
        <b/>
        <vertAlign val="subscript"/>
        <sz val="10"/>
        <rFont val="Arial"/>
        <family val="2"/>
      </rPr>
      <t>i,h</t>
    </r>
  </si>
  <si>
    <r>
      <t>x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>*w</t>
    </r>
    <r>
      <rPr>
        <b/>
        <vertAlign val="subscript"/>
        <sz val="10"/>
        <rFont val="Arial"/>
        <family val="2"/>
      </rPr>
      <t>i,h</t>
    </r>
  </si>
  <si>
    <r>
      <t>SUM(x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>*w</t>
    </r>
    <r>
      <rPr>
        <b/>
        <vertAlign val="subscript"/>
        <sz val="10"/>
        <rFont val="Arial"/>
        <family val="2"/>
      </rPr>
      <t>i,h</t>
    </r>
    <r>
      <rPr>
        <b/>
        <sz val="10"/>
        <rFont val="Arial"/>
        <family val="2"/>
      </rPr>
      <t>)</t>
    </r>
  </si>
  <si>
    <r>
      <t>i</t>
    </r>
    <r>
      <rPr>
        <b/>
        <vertAlign val="subscript"/>
        <sz val="10"/>
        <rFont val="Arial"/>
        <family val="2"/>
      </rPr>
      <t>h</t>
    </r>
  </si>
  <si>
    <r>
      <t>a</t>
    </r>
    <r>
      <rPr>
        <b/>
        <vertAlign val="subscript"/>
        <sz val="10"/>
        <rFont val="Arial"/>
        <family val="2"/>
      </rPr>
      <t>h</t>
    </r>
  </si>
  <si>
    <r>
      <t>a</t>
    </r>
    <r>
      <rPr>
        <b/>
        <vertAlign val="subscript"/>
        <sz val="10"/>
        <rFont val="Arial"/>
        <family val="2"/>
      </rPr>
      <t>j</t>
    </r>
  </si>
  <si>
    <r>
      <t>w</t>
    </r>
    <r>
      <rPr>
        <b/>
        <vertAlign val="subscript"/>
        <sz val="10"/>
        <rFont val="Arial"/>
        <family val="2"/>
      </rPr>
      <t>j,h</t>
    </r>
  </si>
  <si>
    <r>
      <t>a</t>
    </r>
    <r>
      <rPr>
        <b/>
        <vertAlign val="subscript"/>
        <sz val="10"/>
        <rFont val="Arial"/>
        <family val="2"/>
      </rPr>
      <t>h</t>
    </r>
    <r>
      <rPr>
        <b/>
        <sz val="10"/>
        <rFont val="Arial"/>
        <family val="2"/>
      </rPr>
      <t>*w</t>
    </r>
    <r>
      <rPr>
        <b/>
        <vertAlign val="subscript"/>
        <sz val="10"/>
        <rFont val="Arial"/>
        <family val="2"/>
      </rPr>
      <t>h,j</t>
    </r>
  </si>
  <si>
    <r>
      <t>SUM(a</t>
    </r>
    <r>
      <rPr>
        <b/>
        <vertAlign val="subscript"/>
        <sz val="10"/>
        <rFont val="Arial"/>
        <family val="2"/>
      </rPr>
      <t>h</t>
    </r>
    <r>
      <rPr>
        <b/>
        <sz val="10"/>
        <rFont val="Arial"/>
        <family val="2"/>
      </rPr>
      <t>*w</t>
    </r>
    <r>
      <rPr>
        <b/>
        <vertAlign val="subscript"/>
        <sz val="10"/>
        <rFont val="Arial"/>
        <family val="2"/>
      </rPr>
      <t>h,j</t>
    </r>
    <r>
      <rPr>
        <b/>
        <sz val="10"/>
        <rFont val="Arial"/>
        <family val="2"/>
      </rPr>
      <t>)</t>
    </r>
  </si>
  <si>
    <t>1297.3</t>
  </si>
  <si>
    <t>6.5</t>
  </si>
  <si>
    <t>Mean temp Cent England Jan 94-Aug2004</t>
  </si>
  <si>
    <t>16.4015317415508+17.6815745336304i</t>
  </si>
  <si>
    <t>7.3</t>
  </si>
  <si>
    <t>11.7579907349996+6.84238977968308i</t>
  </si>
  <si>
    <t>8.3</t>
  </si>
  <si>
    <t>-5.91367440506014-11.8328152678415i</t>
  </si>
  <si>
    <t>8</t>
  </si>
  <si>
    <t>35.2835011063497+12.4249205692461i</t>
  </si>
  <si>
    <t>12.6</t>
  </si>
  <si>
    <t>-1.98086022923999-18.8700115137206i</t>
  </si>
  <si>
    <t>13.6</t>
  </si>
  <si>
    <t>16.0609167507137-26.8316647960159i</t>
  </si>
  <si>
    <t>16.9</t>
  </si>
  <si>
    <t>11.4618829287153-33.6699069462514i</t>
  </si>
  <si>
    <t>18</t>
  </si>
  <si>
    <t>15.8856168823506-44.531243926994i</t>
  </si>
  <si>
    <t>13.2</t>
  </si>
  <si>
    <t>16.5283668717102-38.5481691539353i</t>
  </si>
  <si>
    <t>11.9</t>
  </si>
  <si>
    <t>61.9662475075809-155.619277414475i</t>
  </si>
  <si>
    <t>6.9</t>
  </si>
  <si>
    <t>-124.3204741174+298.578476671382i</t>
  </si>
  <si>
    <t>4.3</t>
  </si>
  <si>
    <t>-45.2920016823433+76.2460152691718i</t>
  </si>
  <si>
    <t>3.3</t>
  </si>
  <si>
    <t>14.8082613318472+64.2572343944179i</t>
  </si>
  <si>
    <t>1.5</t>
  </si>
  <si>
    <t>-16.1070501963029+22.5272702972513i</t>
  </si>
  <si>
    <t>7.9</t>
  </si>
  <si>
    <t>1.96056586983385+16.942751227581i</t>
  </si>
  <si>
    <t>-9.24350288425446+18.7128463018496i</t>
  </si>
  <si>
    <t>10.8</t>
  </si>
  <si>
    <t>-1.78962263373966+19.4253556886132i</t>
  </si>
  <si>
    <t>12.1</t>
  </si>
  <si>
    <t>1.76684974755053+12.0241819308099i</t>
  </si>
  <si>
    <t>17.3</t>
  </si>
  <si>
    <t>9.19737563882729+12.2157704333922i</t>
  </si>
  <si>
    <t>17.1</t>
  </si>
  <si>
    <t>-6.64473466931519-6.31697301483826i</t>
  </si>
  <si>
    <t>14.7</t>
  </si>
  <si>
    <t>41.1575646990987+15.8537596181164i</t>
  </si>
  <si>
    <t>10.2</t>
  </si>
  <si>
    <t>-21.6940284784952+9.34491926448537i</t>
  </si>
  <si>
    <t>6.8</t>
  </si>
  <si>
    <t>-30.1515407582786+5.08577858771271i</t>
  </si>
  <si>
    <t>4.69999999999999</t>
  </si>
  <si>
    <t>0.24292418156852+9.06710604435549i</t>
  </si>
  <si>
    <t>3.7</t>
  </si>
  <si>
    <t>-11.6519563181528+19.4234811814673i</t>
  </si>
  <si>
    <t>5.39999999999999</t>
  </si>
  <si>
    <t>-6.74646928127498+6.48518366263444i</t>
  </si>
  <si>
    <t>7.5</t>
  </si>
  <si>
    <t>2.10545165023487-8.23432042335347i</t>
  </si>
  <si>
    <t>8.7</t>
  </si>
  <si>
    <t>-5.67115199890974+9.26853190578145i</t>
  </si>
  <si>
    <t>-15.9719346998063-8.40080381477338i</t>
  </si>
  <si>
    <t>15.7</t>
  </si>
  <si>
    <t>-15.2284855342037-5.13898114726117i</t>
  </si>
  <si>
    <t>16.2</t>
  </si>
  <si>
    <t>-5.40818814843337+3.29579087082974i</t>
  </si>
  <si>
    <t>15.3</t>
  </si>
  <si>
    <t>-15.8+5.69999999999999i</t>
  </si>
  <si>
    <t>13.4</t>
  </si>
  <si>
    <t>9.83948984335711+5.85281095554638i</t>
  </si>
  <si>
    <t>7.8</t>
  </si>
  <si>
    <t>-14.2641996367866+12.7138718060943i</t>
  </si>
  <si>
    <t>7.4</t>
  </si>
  <si>
    <t>3.94553392202087+7.05709424438591i</t>
  </si>
  <si>
    <t>3.6</t>
  </si>
  <si>
    <t>9.54808227817714E-002-13.2110178056581i</t>
  </si>
  <si>
    <t>5.9</t>
  </si>
  <si>
    <t>-1.3517398928438-2.22302624744909i</t>
  </si>
  <si>
    <t>4.59999999999999</t>
  </si>
  <si>
    <t>7.91638457025632-0.881716041328525i</t>
  </si>
  <si>
    <t>6.7</t>
  </si>
  <si>
    <t>-11.5749415352199+12.6230728259683i</t>
  </si>
  <si>
    <t>9.5</t>
  </si>
  <si>
    <t>-9.4093238740114+12.4383830603263i</t>
  </si>
  <si>
    <t>11.4</t>
  </si>
  <si>
    <t>3.82200363963882-16.930837981115i</t>
  </si>
  <si>
    <t>15</t>
  </si>
  <si>
    <t>-2.4424675794879+16.8232895431527i</t>
  </si>
  <si>
    <t>15.2</t>
  </si>
  <si>
    <t>-7.67821196601623+0.806696789512774i</t>
  </si>
  <si>
    <t>14.6</t>
  </si>
  <si>
    <t>-2.93825478651235+7.09454789029096i</t>
  </si>
  <si>
    <t>12.4</t>
  </si>
  <si>
    <t>-9.6465039350312-6.45132169330549i</t>
  </si>
  <si>
    <t>8.5</t>
  </si>
  <si>
    <t>11.8375289774431+9.47170159652325i</t>
  </si>
  <si>
    <t>4.6</t>
  </si>
  <si>
    <t>-32.3705933272512-8.01593676027438i</t>
  </si>
  <si>
    <t>5.49999999999999</t>
  </si>
  <si>
    <t>-6.55649711574557+9.7128463018496i</t>
  </si>
  <si>
    <t>5.29999999999999</t>
  </si>
  <si>
    <t>-15.3996425946434+4.90353930192858i</t>
  </si>
  <si>
    <t>3.19999999999999</t>
  </si>
  <si>
    <t>-9.80603828496094+0.757962937641423i</t>
  </si>
  <si>
    <t>7.69999999999999</t>
  </si>
  <si>
    <t>-16.6241176209195+8.99532312557935i</t>
  </si>
  <si>
    <t>8.10000000000001</t>
  </si>
  <si>
    <t>-14.5455282827172+10.019354402499i</t>
  </si>
  <si>
    <t>10.7</t>
  </si>
  <si>
    <t>-4.10554525593034+13.7502963820872i</t>
  </si>
  <si>
    <t>14.5</t>
  </si>
  <si>
    <t>-2.9133111570026-2.05538092170696i</t>
  </si>
  <si>
    <t>6.92198833630184+10.1805716020003i</t>
  </si>
  <si>
    <t>16</t>
  </si>
  <si>
    <t>4.08078281009227+14.0400330889769i</t>
  </si>
  <si>
    <t>12.7</t>
  </si>
  <si>
    <t>6.03126742010826-8.88587695731079i</t>
  </si>
  <si>
    <t>-19.9434051355393-1.06980588019325i</t>
  </si>
  <si>
    <t>10.1</t>
  </si>
  <si>
    <t>-6.92815540866659-0.183662774473918i</t>
  </si>
  <si>
    <t>6.39999999999999</t>
  </si>
  <si>
    <t>-7.48731050933341-1.69281091399534i</t>
  </si>
  <si>
    <t>4.79999999999999</t>
  </si>
  <si>
    <t>-12.5987705062404+0.623867283768299i</t>
  </si>
  <si>
    <t>6.49999999999999</t>
  </si>
  <si>
    <t>-10.1604630044902-8.27835188659935i</t>
  </si>
  <si>
    <t>5.59999999999999</t>
  </si>
  <si>
    <t>8.08518945962972+10.0171877718173i</t>
  </si>
  <si>
    <t>9.1</t>
  </si>
  <si>
    <t>13.1000000000001</t>
  </si>
  <si>
    <t>11.6</t>
  </si>
  <si>
    <t>8.08518945962968-10.0171877718173i</t>
  </si>
  <si>
    <t>14.3</t>
  </si>
  <si>
    <t>-10.1604630044902+8.2783518865994i</t>
  </si>
  <si>
    <t>18.6</t>
  </si>
  <si>
    <t>-12.5987705062404-0.623867283768234i</t>
  </si>
  <si>
    <t>19.2</t>
  </si>
  <si>
    <t>-7.4873105093334+1.69281091399539i</t>
  </si>
  <si>
    <t>13.7</t>
  </si>
  <si>
    <t>-6.92815540866653+0.183662774473973i</t>
  </si>
  <si>
    <t>12.9</t>
  </si>
  <si>
    <t>-19.9434051355393+1.06980588019336i</t>
  </si>
  <si>
    <t>7.7</t>
  </si>
  <si>
    <t>6.03126742010831+8.88587695731078i</t>
  </si>
  <si>
    <t>2.3</t>
  </si>
  <si>
    <t>4.08078281009227-14.0400330889769i</t>
  </si>
  <si>
    <t>4.29999999999999</t>
  </si>
  <si>
    <t>6.92198833630189-10.1805716020003i</t>
  </si>
  <si>
    <t>2.49999999999999</t>
  </si>
  <si>
    <t>-2.91331115700248+2.05538092170707i</t>
  </si>
  <si>
    <t>4.49999999999999</t>
  </si>
  <si>
    <t>-4.10554525593066-13.7502963820874i</t>
  </si>
  <si>
    <t>-14.5455282827173-10.019354402499i</t>
  </si>
  <si>
    <t>9.10000000000001</t>
  </si>
  <si>
    <t>-16.6241176209195-8.99532312557926i</t>
  </si>
  <si>
    <t>14.4</t>
  </si>
  <si>
    <t>-9.80603828496098-0.757962937641381i</t>
  </si>
  <si>
    <t>16.5</t>
  </si>
  <si>
    <t>-15.3996425946435-4.90353930192852i</t>
  </si>
  <si>
    <t>-6.5564971157456-9.7128463018496i</t>
  </si>
  <si>
    <t>-32.3705933272512+8.01593676027453i</t>
  </si>
  <si>
    <t>11.7</t>
  </si>
  <si>
    <t>11.837528977443-9.47170159652329i</t>
  </si>
  <si>
    <t>-9.64650393503122+6.45132169330556i</t>
  </si>
  <si>
    <t>2.89999999999999</t>
  </si>
  <si>
    <t>-2.93825478651234-7.09454789029095i</t>
  </si>
  <si>
    <t>2.5</t>
  </si>
  <si>
    <t>-7.67821196601611-0.806696789512596i</t>
  </si>
  <si>
    <t>6.69999999999999</t>
  </si>
  <si>
    <t>-2.44246757948808-16.8232895431528i</t>
  </si>
  <si>
    <t>8.4</t>
  </si>
  <si>
    <t>3.82200363963886+16.930837981115i</t>
  </si>
  <si>
    <t>8.99999999999999</t>
  </si>
  <si>
    <t>-9.40932387401147-12.4383830603263i</t>
  </si>
  <si>
    <t>11.5</t>
  </si>
  <si>
    <t>-11.57494153522-12.6230728259683i</t>
  </si>
  <si>
    <t>14.1</t>
  </si>
  <si>
    <t>7.91638457025632+0.881716041328468i</t>
  </si>
  <si>
    <t>16.7</t>
  </si>
  <si>
    <t>-1.35173989284384+2.22302624744907i</t>
  </si>
  <si>
    <t>18.9</t>
  </si>
  <si>
    <t>9.54808227817936E-002+13.2110178056581i</t>
  </si>
  <si>
    <t>14.2</t>
  </si>
  <si>
    <t>3.94553392202084-7.05709424438594i</t>
  </si>
  <si>
    <t>-14.2641996367866-12.7138718060943i</t>
  </si>
  <si>
    <t>9.83948984335706-5.8528109555464i</t>
  </si>
  <si>
    <t>5.8</t>
  </si>
  <si>
    <t>-15.8-5.69999999999999i</t>
  </si>
  <si>
    <t>5.2</t>
  </si>
  <si>
    <t>-5.40818814843339-3.29579087082972i</t>
  </si>
  <si>
    <t>7.29999999999999</t>
  </si>
  <si>
    <t>-15.2284855342037+5.13898114726122i</t>
  </si>
  <si>
    <t>-15.9719346998063+8.40080381477348i</t>
  </si>
  <si>
    <t>-5.67115199890978-9.26853190578142i</t>
  </si>
  <si>
    <t>13.1</t>
  </si>
  <si>
    <t>2.10545165023496+8.23432042335355i</t>
  </si>
  <si>
    <t>-6.74646928127504-6.48518366263443i</t>
  </si>
  <si>
    <t>15.5</t>
  </si>
  <si>
    <t>-11.6519563181529-19.4234811814672i</t>
  </si>
  <si>
    <t>15.9</t>
  </si>
  <si>
    <t>0.242924181568491-9.0671060443555i</t>
  </si>
  <si>
    <t>14.9</t>
  </si>
  <si>
    <t>-30.1515407582786-5.08577858771251i</t>
  </si>
  <si>
    <t>10.6</t>
  </si>
  <si>
    <t>-21.6940284784953-9.34491926448521i</t>
  </si>
  <si>
    <t>6.2</t>
  </si>
  <si>
    <t>41.1575646990985-15.8537596181168i</t>
  </si>
  <si>
    <t>5.50000000000001</t>
  </si>
  <si>
    <t>-6.64473466931519+6.31697301483824i</t>
  </si>
  <si>
    <t>5.5</t>
  </si>
  <si>
    <t>9.19737563882726-12.2157704333921i</t>
  </si>
  <si>
    <t>5.3</t>
  </si>
  <si>
    <t>1.76684974755041-12.02418193081i</t>
  </si>
  <si>
    <t>-1.78962263373975-19.4253556886132i</t>
  </si>
  <si>
    <t>9.4</t>
  </si>
  <si>
    <t>-9.24350288425451-18.7128463018496i</t>
  </si>
  <si>
    <t>1.96056586983377-16.9427512275809i</t>
  </si>
  <si>
    <t>13.9</t>
  </si>
  <si>
    <t>-16.107050196303-22.5272702972513i</t>
  </si>
  <si>
    <t>17.7</t>
  </si>
  <si>
    <t>14.8082613318469-64.257234394418i</t>
  </si>
  <si>
    <t>16.1</t>
  </si>
  <si>
    <t>-45.2920016823435-76.2460152691717i</t>
  </si>
  <si>
    <t>15.6</t>
  </si>
  <si>
    <t>-124.320474117402-298.578476671382i</t>
  </si>
  <si>
    <t>61.9662475075816+155.619277414475i</t>
  </si>
  <si>
    <t>16.5283668717103+38.548169153935i</t>
  </si>
  <si>
    <t>5</t>
  </si>
  <si>
    <t>15.8856168823507+44.5312439269939i</t>
  </si>
  <si>
    <t>4.90000000000001</t>
  </si>
  <si>
    <t>11.4618829287154+33.6699069462512i</t>
  </si>
  <si>
    <t>6.3</t>
  </si>
  <si>
    <t>16.0609167507139+26.831664796016i</t>
  </si>
  <si>
    <t>7.6</t>
  </si>
  <si>
    <t>-1.98086022923992+18.8700115137205i</t>
  </si>
  <si>
    <t>35.2835011063496-12.4249205692463i</t>
  </si>
  <si>
    <t>-5.91367440506012+11.8328152678413i</t>
  </si>
  <si>
    <t>15.1</t>
  </si>
  <si>
    <t>11.7579907349996-6.84238977968305i</t>
  </si>
  <si>
    <t>16.4015317415507-17.6815745336305i</t>
  </si>
  <si>
    <t>16.6</t>
  </si>
  <si>
    <t>a=</t>
  </si>
  <si>
    <t>.</t>
  </si>
  <si>
    <t>Date</t>
  </si>
  <si>
    <t>MSFT Open</t>
  </si>
  <si>
    <t>MSFT High</t>
  </si>
  <si>
    <t>MSFT Low</t>
  </si>
  <si>
    <t>MSFT Close</t>
  </si>
  <si>
    <t>X</t>
  </si>
  <si>
    <t>Y</t>
  </si>
  <si>
    <t>Ŷ</t>
  </si>
  <si>
    <t>e</t>
  </si>
  <si>
    <t>Rank of e</t>
  </si>
  <si>
    <t>Rank of X</t>
  </si>
  <si>
    <t>d</t>
  </si>
  <si>
    <t>Spearman's Rank Correlation</t>
  </si>
  <si>
    <t>t-value</t>
  </si>
  <si>
    <t>t-test</t>
  </si>
  <si>
    <t>p-value for the test</t>
  </si>
  <si>
    <t>Y'</t>
  </si>
  <si>
    <t>d^2</t>
  </si>
  <si>
    <t>I'm not sure if this is OK</t>
  </si>
  <si>
    <r>
      <t>d</t>
    </r>
    <r>
      <rPr>
        <b/>
        <vertAlign val="superscript"/>
        <sz val="10"/>
        <rFont val="Arial"/>
        <family val="2"/>
      </rPr>
      <t>2</t>
    </r>
  </si>
  <si>
    <t>NN Predict</t>
  </si>
  <si>
    <r>
      <t>Y</t>
    </r>
    <r>
      <rPr>
        <vertAlign val="subscript"/>
        <sz val="10"/>
        <rFont val="Arial"/>
        <family val="2"/>
      </rPr>
      <t>t-1</t>
    </r>
  </si>
  <si>
    <r>
      <t>Y</t>
    </r>
    <r>
      <rPr>
        <vertAlign val="subscript"/>
        <sz val="10"/>
        <rFont val="Arial"/>
        <family val="2"/>
      </rPr>
      <t>t</t>
    </r>
  </si>
  <si>
    <t>=1-NORMDIST(B23,0,1,0)</t>
  </si>
  <si>
    <t>cdf from 0.75</t>
  </si>
  <si>
    <t>=NORMDIST(B23,0,1,0)</t>
  </si>
  <si>
    <t>cdf up to 0.75</t>
  </si>
  <si>
    <t>=1-NORMSDIST(B23)</t>
  </si>
  <si>
    <t>=1-NORMDIST(B23,0,1,1)</t>
  </si>
  <si>
    <t>pdf from 0.75</t>
  </si>
  <si>
    <t>=NORMSDIST(B23)</t>
  </si>
  <si>
    <t>=NORMDIST(B23,0,1,1)</t>
  </si>
  <si>
    <t>pdf at 0.75</t>
  </si>
  <si>
    <r>
      <t>f</t>
    </r>
    <r>
      <rPr>
        <vertAlign val="subscript"/>
        <sz val="10"/>
        <rFont val="Arial"/>
        <family val="2"/>
      </rPr>
      <t>z</t>
    </r>
    <r>
      <rPr>
        <sz val="10"/>
        <rFont val="Arial"/>
        <family val="2"/>
      </rPr>
      <t>(z)</t>
    </r>
  </si>
  <si>
    <t>x</t>
  </si>
  <si>
    <r>
      <t>=1-P(-inf&lt;Z&lt;1.14) = area of f</t>
    </r>
    <r>
      <rPr>
        <vertAlign val="subscript"/>
        <sz val="10"/>
        <rFont val="Arial"/>
        <family val="2"/>
      </rPr>
      <t>z</t>
    </r>
    <r>
      <rPr>
        <sz val="10"/>
        <rFont val="Arial"/>
        <family val="2"/>
      </rPr>
      <t>(z) right from 1.14</t>
    </r>
  </si>
  <si>
    <t>cdf from 1.14</t>
  </si>
  <si>
    <r>
      <t>=P(-inf&lt;Z&lt;1.14) = area of f</t>
    </r>
    <r>
      <rPr>
        <vertAlign val="subscript"/>
        <sz val="10"/>
        <rFont val="Arial"/>
        <family val="2"/>
      </rPr>
      <t>z</t>
    </r>
    <r>
      <rPr>
        <sz val="10"/>
        <rFont val="Arial"/>
        <family val="2"/>
      </rPr>
      <t>(z) left from 1.14 --&gt; this is actually a cdf. If =NORMDIST(B11,0,1,</t>
    </r>
    <r>
      <rPr>
        <b/>
        <sz val="10"/>
        <rFont val="Arial"/>
        <family val="2"/>
      </rPr>
      <t>0</t>
    </r>
    <r>
      <rPr>
        <sz val="10"/>
        <rFont val="Arial"/>
        <family val="2"/>
      </rPr>
      <t>), then this is pdf</t>
    </r>
  </si>
  <si>
    <t>cdf up to 1.14</t>
  </si>
  <si>
    <t>=E(CI)</t>
  </si>
  <si>
    <t>=A9+A1-A2</t>
  </si>
  <si>
    <t>=E(LS)</t>
  </si>
  <si>
    <t>=A3*F8</t>
  </si>
  <si>
    <t>Manual</t>
  </si>
  <si>
    <t>=A6-A7</t>
  </si>
  <si>
    <r>
      <t>=A4*(1-NORMDIST(A4,0,1,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>))</t>
    </r>
  </si>
  <si>
    <r>
      <t>=NORMDIST(A4,0,1,</t>
    </r>
    <r>
      <rPr>
        <b/>
        <sz val="10"/>
        <rFont val="Arial"/>
        <family val="2"/>
      </rPr>
      <t>0</t>
    </r>
    <r>
      <rPr>
        <sz val="10"/>
        <rFont val="Arial"/>
        <family val="2"/>
      </rPr>
      <t>)</t>
    </r>
  </si>
  <si>
    <t>z</t>
  </si>
  <si>
    <t>st. dev.</t>
  </si>
  <si>
    <t>=E(D)</t>
  </si>
  <si>
    <t>mean</t>
  </si>
  <si>
    <t>=E(SI)</t>
  </si>
  <si>
    <r>
      <t>SUM</t>
    </r>
    <r>
      <rPr>
        <vertAlign val="subscript"/>
        <sz val="10"/>
        <rFont val="Arial"/>
        <family val="2"/>
      </rPr>
      <t xml:space="preserve">i </t>
    </r>
  </si>
  <si>
    <r>
      <t>P</t>
    </r>
    <r>
      <rPr>
        <vertAlign val="subscript"/>
        <sz val="10"/>
        <rFont val="Arial"/>
        <family val="2"/>
      </rPr>
      <t>i</t>
    </r>
  </si>
  <si>
    <r>
      <t>Demand D</t>
    </r>
    <r>
      <rPr>
        <vertAlign val="subscript"/>
        <sz val="10"/>
        <rFont val="Arial"/>
        <family val="2"/>
      </rPr>
      <t>i</t>
    </r>
  </si>
  <si>
    <t>B/(B+H)</t>
  </si>
  <si>
    <r>
      <t>B/(B+C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>)</t>
    </r>
  </si>
  <si>
    <t>Shortage cost B</t>
  </si>
  <si>
    <t>Holding cost H</t>
  </si>
  <si>
    <r>
      <t>Holding cost C</t>
    </r>
    <r>
      <rPr>
        <vertAlign val="subscript"/>
        <sz val="10"/>
        <rFont val="Arial"/>
        <family val="2"/>
      </rPr>
      <t>c</t>
    </r>
  </si>
  <si>
    <t>=max P</t>
  </si>
  <si>
    <t>=Q</t>
  </si>
  <si>
    <r>
      <t>Profit P</t>
    </r>
    <r>
      <rPr>
        <vertAlign val="subscript"/>
        <sz val="10"/>
        <rFont val="Arial"/>
        <family val="2"/>
      </rPr>
      <t>i</t>
    </r>
  </si>
  <si>
    <r>
      <t>Sales S</t>
    </r>
    <r>
      <rPr>
        <vertAlign val="subscript"/>
        <sz val="10"/>
        <rFont val="Arial"/>
        <family val="2"/>
      </rPr>
      <t>i</t>
    </r>
  </si>
  <si>
    <t>Scrap value</t>
  </si>
  <si>
    <t>Scrap value R</t>
  </si>
  <si>
    <t>Sales price</t>
  </si>
  <si>
    <t>Sales price S</t>
  </si>
  <si>
    <t>Unit cost</t>
  </si>
  <si>
    <t>Unit cost C</t>
  </si>
  <si>
    <t>Power spectrum</t>
  </si>
  <si>
    <t>Frequency</t>
  </si>
  <si>
    <t>To see D2:D9 formated in shorter form</t>
  </si>
  <si>
    <t>Folding frequency</t>
  </si>
  <si>
    <r>
      <t>f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0"/>
        <rFont val="Arial"/>
        <family val="2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0"/>
        <rFont val="Arial"/>
        <family val="2"/>
      </rPr>
      <t>/2</t>
    </r>
  </si>
  <si>
    <t>Frequency increment of DFT</t>
  </si>
  <si>
    <r>
      <t>D</t>
    </r>
    <r>
      <rPr>
        <sz val="10"/>
        <rFont val="Arial"/>
        <family val="2"/>
      </rPr>
      <t>f = 1/T</t>
    </r>
  </si>
  <si>
    <t>Hz Sampling frequency</t>
  </si>
  <si>
    <r>
      <t>f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0"/>
        <rFont val="Arial"/>
        <family val="2"/>
      </rPr>
      <t xml:space="preserve"> = 1/</t>
    </r>
    <r>
      <rPr>
        <sz val="11"/>
        <color theme="1"/>
        <rFont val="Symbol"/>
        <family val="1"/>
        <charset val="2"/>
      </rPr>
      <t>D</t>
    </r>
    <r>
      <rPr>
        <sz val="10"/>
        <rFont val="Arial"/>
        <family val="2"/>
      </rPr>
      <t>t</t>
    </r>
  </si>
  <si>
    <t>Time between the points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</si>
  <si>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</rPr>
      <t>t = T/N</t>
    </r>
  </si>
  <si>
    <t>Total time</t>
  </si>
  <si>
    <t>T</t>
  </si>
  <si>
    <t>Total Points (for FFT)</t>
  </si>
  <si>
    <t>N</t>
  </si>
  <si>
    <t>F(7)=</t>
  </si>
  <si>
    <t>F(6)=</t>
  </si>
  <si>
    <t>F(5)=</t>
  </si>
  <si>
    <t>F(4)=</t>
  </si>
  <si>
    <t>F(3)=</t>
  </si>
  <si>
    <t>F(2)=</t>
  </si>
  <si>
    <t>F(1)=</t>
  </si>
  <si>
    <r>
      <t>F(0</t>
    </r>
    <r>
      <rPr>
        <sz val="10"/>
        <rFont val="Arial"/>
        <family val="2"/>
      </rPr>
      <t>)=</t>
    </r>
  </si>
  <si>
    <t>to max N-1</t>
  </si>
  <si>
    <t>-20-5.85786437626905i</t>
  </si>
  <si>
    <t>-20-20i</t>
  </si>
  <si>
    <t>-20+34.1421356237309i</t>
  </si>
  <si>
    <t>-20</t>
  </si>
  <si>
    <t>-20-34.142135623731i</t>
  </si>
  <si>
    <t>-20+20i</t>
  </si>
  <si>
    <t>-20+5.85786437626906i</t>
  </si>
  <si>
    <r>
      <t>F</t>
    </r>
    <r>
      <rPr>
        <vertAlign val="subscript"/>
        <sz val="11"/>
        <color theme="1"/>
        <rFont val="Calibri"/>
        <family val="2"/>
        <scheme val="minor"/>
      </rPr>
      <t>k</t>
    </r>
  </si>
  <si>
    <r>
      <t>e^-i(2</t>
    </r>
    <r>
      <rPr>
        <sz val="11"/>
        <color theme="1"/>
        <rFont val="Symbol"/>
        <family val="1"/>
        <charset val="2"/>
      </rPr>
      <t>p</t>
    </r>
    <r>
      <rPr>
        <sz val="10"/>
        <rFont val="Arial"/>
        <family val="2"/>
      </rPr>
      <t>kn)/N</t>
    </r>
  </si>
  <si>
    <r>
      <t>-i2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</rPr>
      <t>k</t>
    </r>
    <r>
      <rPr>
        <sz val="10"/>
        <rFont val="Arial"/>
        <family val="2"/>
      </rPr>
      <t>n/N</t>
    </r>
  </si>
  <si>
    <t>n</t>
  </si>
  <si>
    <t>k</t>
  </si>
  <si>
    <t>300</t>
  </si>
  <si>
    <t>k=7</t>
  </si>
  <si>
    <t>k=6</t>
  </si>
  <si>
    <t>k=5</t>
  </si>
  <si>
    <t>k=4</t>
  </si>
  <si>
    <t>k=3</t>
  </si>
  <si>
    <t>k=2</t>
  </si>
  <si>
    <t>k=1</t>
  </si>
  <si>
    <t>k=0</t>
  </si>
  <si>
    <t>Manual step by step</t>
  </si>
  <si>
    <t>Manual single formula</t>
  </si>
  <si>
    <t>in years</t>
  </si>
  <si>
    <t>Power</t>
  </si>
  <si>
    <t>DFT</t>
  </si>
  <si>
    <t>Avrg sunspot</t>
  </si>
  <si>
    <t>Year</t>
  </si>
  <si>
    <t>T=Total time (number of years in this case)</t>
  </si>
  <si>
    <t>Frequency increments</t>
  </si>
  <si>
    <t>N=Number of observations</t>
  </si>
  <si>
    <t>sunspot example</t>
  </si>
  <si>
    <r>
      <t>k=Number of DFT coefficients (k=1,2,..,N-1) --&gt; Has to be 2</t>
    </r>
    <r>
      <rPr>
        <vertAlign val="superscript"/>
        <sz val="11"/>
        <color theme="1"/>
        <rFont val="Calibri"/>
        <family val="2"/>
        <scheme val="minor"/>
      </rPr>
      <t>n</t>
    </r>
  </si>
  <si>
    <t>Average annual</t>
  </si>
  <si>
    <t>Alt Freq</t>
  </si>
  <si>
    <t>Freq</t>
  </si>
  <si>
    <t>YEAR</t>
  </si>
  <si>
    <t>Amplitude</t>
  </si>
  <si>
    <r>
      <t>x</t>
    </r>
    <r>
      <rPr>
        <vertAlign val="subscript"/>
        <sz val="11"/>
        <color theme="1"/>
        <rFont val="Calibri"/>
        <family val="2"/>
        <scheme val="minor"/>
      </rPr>
      <t>n</t>
    </r>
  </si>
  <si>
    <t>Excel automatic</t>
  </si>
  <si>
    <t>Amplitudes</t>
  </si>
  <si>
    <t>21097.6</t>
  </si>
  <si>
    <t>692.35973479915+1482.52874149015i</t>
  </si>
  <si>
    <t>-875.923929167928+1706.9095950129i</t>
  </si>
  <si>
    <t>1407.3543362905-2260.91152305676i</t>
  </si>
  <si>
    <t>-783.776270093097-1798.55540897517i</t>
  </si>
  <si>
    <t>-1843.05635029979-590.807947478953i</t>
  </si>
  <si>
    <t>-1446.40057368981-436.644172651506i</t>
  </si>
  <si>
    <t>64.0485897992501-411.293631587792i</t>
  </si>
  <si>
    <t>179.051136625666-280.457133283616i</t>
  </si>
  <si>
    <t>-443.07141221667+767.330896925932i</t>
  </si>
  <si>
    <t>488.677509887094-74.1570604985052i</t>
  </si>
  <si>
    <t>-314.614120098599-414.380805758083i</t>
  </si>
  <si>
    <t>706.399013359959-1151.78410273544i</t>
  </si>
  <si>
    <t>-29.5472801616621-350.998868553981i</t>
  </si>
  <si>
    <t>-65.3152701234725+486.083459949843i</t>
  </si>
  <si>
    <t>-443.295572817643-490.794074792465i</t>
  </si>
  <si>
    <t>-425.203613223411+373.959683633714i</t>
  </si>
  <si>
    <t>-263.665998981663+1356.40810594098i</t>
  </si>
  <si>
    <t>660.25722032715+941.320130078063i</t>
  </si>
  <si>
    <t>278.256939189274+293.267816124876i</t>
  </si>
  <si>
    <t>-82.9729751915464-646.158483986873i</t>
  </si>
  <si>
    <t>859.70558142159+399.795562602839i</t>
  </si>
  <si>
    <t>-3019.08952439818-1580.73546552457i</t>
  </si>
  <si>
    <t>-3689.78980466607+3752.16333116523i</t>
  </si>
  <si>
    <t>-1944.86799858174-4765.73880085493i</t>
  </si>
  <si>
    <t>454.630532036233-2561.75276341399i</t>
  </si>
  <si>
    <t>467.309221055069+2524.82035525496i</t>
  </si>
  <si>
    <t>-670.928403832843+967.637080528784i</t>
  </si>
  <si>
    <t>879.871325536565+421.590823006965i</t>
  </si>
  <si>
    <t>148.166993162418+1554.90767624908i</t>
  </si>
  <si>
    <t>46.0670431458074+1729.66843506566i</t>
  </si>
  <si>
    <t>615.108911668308+535.826081941758i</t>
  </si>
  <si>
    <t>515.563109346579-1336.98512908996i</t>
  </si>
  <si>
    <t>917.147446948224-102.848648108712i</t>
  </si>
  <si>
    <t>984.864654441134-436.520185450584i</t>
  </si>
  <si>
    <t>293.187566008257-430.168556048732i</t>
  </si>
  <si>
    <t>-264.821056779955-754.063501711289i</t>
  </si>
  <si>
    <t>-158.306151330393-69.7947374146064i</t>
  </si>
  <si>
    <t>561.560401337843-209.136552559718i</t>
  </si>
  <si>
    <t>-103.378231998415-216.677194157037i</t>
  </si>
  <si>
    <t>257.096510623577-375.707679178364i</t>
  </si>
  <si>
    <t>137.146132751916+17.6695678151641i</t>
  </si>
  <si>
    <t>342.030647168893+150.546518723027i</t>
  </si>
  <si>
    <t>487.329017815288-402.114917747102i</t>
  </si>
  <si>
    <t>-616.129457905318-268.962251452894i</t>
  </si>
  <si>
    <t>855.515163484013+328.688295293549i</t>
  </si>
  <si>
    <t>145.747303511619-355.704403550066i</t>
  </si>
  <si>
    <t>-468.98785869277+942.655368623258i</t>
  </si>
  <si>
    <t>-233.013185621995+229.100009352186i</t>
  </si>
  <si>
    <t>79.7842038158253-634.910436811365i</t>
  </si>
  <si>
    <t>622.337949695472-67.1017609405236i</t>
  </si>
  <si>
    <t>283.989412515577+233.247954329413i</t>
  </si>
  <si>
    <t>236.810557734897-183.536820876389i</t>
  </si>
  <si>
    <t>812.110043928669-444.679780024175i</t>
  </si>
  <si>
    <t>36.6414333820491-116.726576192923i</t>
  </si>
  <si>
    <t>-34.1761564381285-316.627233756245i</t>
  </si>
  <si>
    <t>-55.5419554890068-585.66016799094i</t>
  </si>
  <si>
    <t>-49.3857140139569-433.442286071346i</t>
  </si>
  <si>
    <t>-126.92643087925-201.32248274331i</t>
  </si>
  <si>
    <t>-182.862748763923-94.6147625249564i</t>
  </si>
  <si>
    <t>37.0612537117623-40.2989056475128i</t>
  </si>
  <si>
    <t>-216.657429388076+57.516612409652i</t>
  </si>
  <si>
    <t>-183.182918342475+76.3884719509931i</t>
  </si>
  <si>
    <t>297.421479818061+150.347599896771i</t>
  </si>
  <si>
    <t>-136-71.3999999999997i</t>
  </si>
  <si>
    <t>179.907184733742+263.694923842878i</t>
  </si>
  <si>
    <t>131.312283695356+283.357806535047i</t>
  </si>
  <si>
    <t>146.786534924182-50.749738603361i</t>
  </si>
  <si>
    <t>36.8981438954275-192.074572214873i</t>
  </si>
  <si>
    <t>250.271012003836+134.168591382569i</t>
  </si>
  <si>
    <t>107.403738541253-256.051844054333i</t>
  </si>
  <si>
    <t>-164.770256996376+184.38047869005i</t>
  </si>
  <si>
    <t>-12.2830591974211-76.1279659039673i</t>
  </si>
  <si>
    <t>50.1398589389418-272.101620259701i</t>
  </si>
  <si>
    <t>273.696167945295-114.251399318212i</t>
  </si>
  <si>
    <t>-166.660540508522-31.6416895204864i</t>
  </si>
  <si>
    <t>-13.36405252351-66.6175106507924i</t>
  </si>
  <si>
    <t>68.6962061947029+10.6865480012841i</t>
  </si>
  <si>
    <t>3.08048218541722+118.190905693952i</t>
  </si>
  <si>
    <t>-278.4291585895+165.860756945036i</t>
  </si>
  <si>
    <t>-362.954642605434-59.0203726520962i</t>
  </si>
  <si>
    <t>7.06177990934182-168.131618968197i</t>
  </si>
  <si>
    <t>-65.2923753201331-80.3770990361893i</t>
  </si>
  <si>
    <t>30.9323790407393+200.829116975087i</t>
  </si>
  <si>
    <t>138.341563863485-8.68649533196921i</t>
  </si>
  <si>
    <t>52.8703081185777+21.5623616647496i</t>
  </si>
  <si>
    <t>50.7532798406922+51.9808646370579i</t>
  </si>
  <si>
    <t>150.808424826769-88.6704329478278i</t>
  </si>
  <si>
    <t>164.700672987709-242.634501850285i</t>
  </si>
  <si>
    <t>-17.7813869883966-143.055691724107i</t>
  </si>
  <si>
    <t>79.535839460918-178.973367388358i</t>
  </si>
  <si>
    <t>213.88031351361-135.762653994607i</t>
  </si>
  <si>
    <t>-149.060147081632-166.902412117912i</t>
  </si>
  <si>
    <t>160.775227494155-92.867439193798i</t>
  </si>
  <si>
    <t>87.1766067666687-114.183771013179i</t>
  </si>
  <si>
    <t>4.55798688844379+48.1639085262601i</t>
  </si>
  <si>
    <t>21.4368906534198+138.014870910045i</t>
  </si>
  <si>
    <t>-128.520326170342-48.6166527778516i</t>
  </si>
  <si>
    <t>152.053751531484-75.7359768293336i</t>
  </si>
  <si>
    <t>55.9734656928312-23.236161912639i</t>
  </si>
  <si>
    <t>-46.6327637652615-28.7351454476029i</t>
  </si>
  <si>
    <t>133.753380287148-142.706341556912i</t>
  </si>
  <si>
    <t>7.98670548182315-115.547268749432i</t>
  </si>
  <si>
    <t>219.764270093715+86.2810694949098i</t>
  </si>
  <si>
    <t>-101.716023646106+124.31645160581i</t>
  </si>
  <si>
    <t>-17.4179247310242+3.99947666295952i</t>
  </si>
  <si>
    <t>-34.9704563654909+158.326931171332i</t>
  </si>
  <si>
    <t>-63.9060800267337-3.68051323684932i</t>
  </si>
  <si>
    <t>172.051278871548-132.282822137814i</t>
  </si>
  <si>
    <t>42.9512485155699-27.820064083872i</t>
  </si>
  <si>
    <t>259.590671344935+150.719966364156i</t>
  </si>
  <si>
    <t>-133.714592790544+270.523856356336i</t>
  </si>
  <si>
    <t>-85.6285585491588+61.0393016294308i</t>
  </si>
  <si>
    <t>84.1064987225363+38.6141205300681i</t>
  </si>
  <si>
    <t>27.5419482903986+160.749280843397i</t>
  </si>
  <si>
    <t>29.6876024871472-28.4379793865565i</t>
  </si>
  <si>
    <t>-57.4404019925167-52.5050047027818i</t>
  </si>
  <si>
    <t>130.730691791122+1.95744909710916i</t>
  </si>
  <si>
    <t>127.930508839027-190.873042633306i</t>
  </si>
  <si>
    <t>93.8201613549696+68.0049034803012i</t>
  </si>
  <si>
    <t>123.960716677306-241.142856063985i</t>
  </si>
  <si>
    <t>52.529864973701+231.326081481653i</t>
  </si>
  <si>
    <t>36.8096446728647+73.970700644131i</t>
  </si>
  <si>
    <t>-63.0683743157572-149.293603513984i</t>
  </si>
  <si>
    <t>38.7639883591798+96.1417484884548i</t>
  </si>
  <si>
    <t>152.695710806275-190.032482686081i</t>
  </si>
  <si>
    <t>36.7364657384752+190.132979325228i</t>
  </si>
  <si>
    <t>-45.1703219468044-110.646218269596i</t>
  </si>
  <si>
    <t>30.8000000000011</t>
  </si>
  <si>
    <t>-45.170321946805+110.646218269598i</t>
  </si>
  <si>
    <t>36.736465738473-190.132979325227i</t>
  </si>
  <si>
    <t>152.695710806278+190.032482686081i</t>
  </si>
  <si>
    <t>38.7639883591811-96.1417484884562i</t>
  </si>
  <si>
    <t>-63.0683743157555+149.293603513984i</t>
  </si>
  <si>
    <t>36.8096446728655-73.9707006441324i</t>
  </si>
  <si>
    <t>52.5298649736989-231.326081481654i</t>
  </si>
  <si>
    <t>123.960716677307+241.142856063983i</t>
  </si>
  <si>
    <t>93.8201613549696-68.0049034803022i</t>
  </si>
  <si>
    <t>127.930508839028+190.873042633305i</t>
  </si>
  <si>
    <t>130.730691791121-1.95744909711007i</t>
  </si>
  <si>
    <t>-57.4404019925159+52.5050047027819i</t>
  </si>
  <si>
    <t>29.6876024871477+28.4379793865572i</t>
  </si>
  <si>
    <t>27.5419482903974-160.749280843396i</t>
  </si>
  <si>
    <t>84.1064987225354-38.6141205300692i</t>
  </si>
  <si>
    <t>-85.628558549159-61.0393016294312i</t>
  </si>
  <si>
    <t>-133.714592790546-270.523856356335i</t>
  </si>
  <si>
    <t>259.590671344934-150.719966364156i</t>
  </si>
  <si>
    <t>42.9512485155694+27.8200640838726i</t>
  </si>
  <si>
    <t>172.051278871549+132.282822137813i</t>
  </si>
  <si>
    <t>-63.9060800267343+3.68051323685046i</t>
  </si>
  <si>
    <t>-34.9704563654907-158.326931171334i</t>
  </si>
  <si>
    <t>-17.4179247310278-3.9994766629618i</t>
  </si>
  <si>
    <t>-101.716023646103-124.316451605812i</t>
  </si>
  <si>
    <t>219.764270093717-86.281069494911i</t>
  </si>
  <si>
    <t>7.98670548182167+115.547268749432i</t>
  </si>
  <si>
    <t>133.753380287148+142.706341556911i</t>
  </si>
  <si>
    <t>-46.632763765262+28.7351454476025i</t>
  </si>
  <si>
    <t>55.9734656928297+23.236161912639i</t>
  </si>
  <si>
    <t>152.053751531483+75.7359768293334i</t>
  </si>
  <si>
    <t>-128.520326170343+48.6166527778536i</t>
  </si>
  <si>
    <t>21.4368906534195-138.014870910045i</t>
  </si>
  <si>
    <t>4.55798688844322-48.1639085262587i</t>
  </si>
  <si>
    <t>87.1766067666703+114.183771013179i</t>
  </si>
  <si>
    <t>160.775227494157+92.8674391937986i</t>
  </si>
  <si>
    <t>-149.060147081631+166.902412117913i</t>
  </si>
  <si>
    <t>213.880313513612+135.762653994606i</t>
  </si>
  <si>
    <t>79.5358394609207+178.973367388359i</t>
  </si>
  <si>
    <t>-17.7813869883975+143.055691724106i</t>
  </si>
  <si>
    <t>164.700672987709+242.634501850281i</t>
  </si>
  <si>
    <t>150.808424826773+88.6704329478269i</t>
  </si>
  <si>
    <t>50.7532798406923-51.9808646370599i</t>
  </si>
  <si>
    <t>52.8703081185774-21.5623616647488i</t>
  </si>
  <si>
    <t>138.341563863485+8.68649533196796i</t>
  </si>
  <si>
    <t>30.9323790407381-200.829116975085i</t>
  </si>
  <si>
    <t>-65.2923753201326+80.377099036191i</t>
  </si>
  <si>
    <t>7.06177990934233+168.131618968197i</t>
  </si>
  <si>
    <t>-362.954642605434+59.0203726520967i</t>
  </si>
  <si>
    <t>-278.4291585895-165.860756945034i</t>
  </si>
  <si>
    <t>3.08048218541643-118.190905693951i</t>
  </si>
  <si>
    <t>68.6962061947023-10.6865480012838i</t>
  </si>
  <si>
    <t>-13.36405252351+66.6175106507924i</t>
  </si>
  <si>
    <t>-166.660540508522+31.6416895204881i</t>
  </si>
  <si>
    <t>273.696167945296+114.251399318211i</t>
  </si>
  <si>
    <t>50.139858938943+272.1016202597i</t>
  </si>
  <si>
    <t>-12.2830591974195+76.1279659039663i</t>
  </si>
  <si>
    <t>-164.770256996376-184.380478690049i</t>
  </si>
  <si>
    <t>107.403738541254+256.051844054331i</t>
  </si>
  <si>
    <t>250.271012003835-134.168591382571i</t>
  </si>
  <si>
    <t>36.8981438954275+192.074572214871i</t>
  </si>
  <si>
    <t>146.78653492418+50.7497386033597i</t>
  </si>
  <si>
    <t>131.312283695355-283.357806535047i</t>
  </si>
  <si>
    <t>179.90718473374-263.694923842878i</t>
  </si>
  <si>
    <t>-136+71.3999999999997i</t>
  </si>
  <si>
    <t>297.421479818059-150.347599896772i</t>
  </si>
  <si>
    <t>-183.182918342475-76.3884719509925i</t>
  </si>
  <si>
    <t>-216.657429388076-57.5166124096483i</t>
  </si>
  <si>
    <t>37.0612537117636+40.2989056475134i</t>
  </si>
  <si>
    <t>-182.86274876392+94.6147625249571i</t>
  </si>
  <si>
    <t>-126.926430879247+201.322482743312i</t>
  </si>
  <si>
    <t>-49.3857140139558+433.442286071344i</t>
  </si>
  <si>
    <t>-55.5419554890046+585.660167990937i</t>
  </si>
  <si>
    <t>-34.1761564381236+316.627233756246i</t>
  </si>
  <si>
    <t>36.6414333820501+116.726576192922i</t>
  </si>
  <si>
    <t>812.110043928672+444.679780024171i</t>
  </si>
  <si>
    <t>236.810557734898+183.536820876389i</t>
  </si>
  <si>
    <t>283.989412515576-233.247954329413i</t>
  </si>
  <si>
    <t>622.337949695471+67.1017609405214i</t>
  </si>
  <si>
    <t>79.7842038158293+634.910436811366i</t>
  </si>
  <si>
    <t>-233.013185621996-229.100009352186i</t>
  </si>
  <si>
    <t>-468.987858692776-942.655368623256i</t>
  </si>
  <si>
    <t>145.74730351162+355.704403550066i</t>
  </si>
  <si>
    <t>855.515163484012-328.688295293553i</t>
  </si>
  <si>
    <t>-616.129457905317+268.962251452897i</t>
  </si>
  <si>
    <t>487.32901781529+402.114917747099i</t>
  </si>
  <si>
    <t>342.030647168895-150.546518723028i</t>
  </si>
  <si>
    <t>137.146132751917-17.6695678151679i</t>
  </si>
  <si>
    <t>257.096510623582+375.707679178363i</t>
  </si>
  <si>
    <t>-103.378231998412+216.67719415704i</t>
  </si>
  <si>
    <t>561.560401337844+209.136552559715i</t>
  </si>
  <si>
    <t>-158.306151330391+69.7947374146074i</t>
  </si>
  <si>
    <t>-264.821056779953+754.06350171129i</t>
  </si>
  <si>
    <t>293.187566008258+430.16855604873i</t>
  </si>
  <si>
    <t>984.864654441138+436.520185450582i</t>
  </si>
  <si>
    <t>917.147446948225+102.848648108709i</t>
  </si>
  <si>
    <t>515.563109346582+1336.98512908996i</t>
  </si>
  <si>
    <t>615.108911668308-535.826081941759i</t>
  </si>
  <si>
    <t>46.0670431458008-1729.66843506566i</t>
  </si>
  <si>
    <t>148.166993162411-1554.90767624908i</t>
  </si>
  <si>
    <t>879.871325536565-421.590823006968i</t>
  </si>
  <si>
    <t>-670.928403832845-967.637080528781i</t>
  </si>
  <si>
    <t>467.30922105506-2524.82035525496i</t>
  </si>
  <si>
    <t>454.63053203625+2561.75276341399i</t>
  </si>
  <si>
    <t>-1944.86799858172+4765.73880085494i</t>
  </si>
  <si>
    <t>-3689.78980466609-3752.16333116521i</t>
  </si>
  <si>
    <t>-3019.08952439817+1580.73546552459i</t>
  </si>
  <si>
    <t>859.705581421588-399.795562602844i</t>
  </si>
  <si>
    <t>-82.9729751915431+646.158483986873i</t>
  </si>
  <si>
    <t>278.256939189271-293.26781612488i</t>
  </si>
  <si>
    <t>660.257220327145-941.320130078066i</t>
  </si>
  <si>
    <t>-263.66599898167-1356.40810594097i</t>
  </si>
  <si>
    <t>-425.203613223412-373.959683633714i</t>
  </si>
  <si>
    <t>-443.295572817641+490.794074792462i</t>
  </si>
  <si>
    <t>-65.3152701234755-486.083459949844i</t>
  </si>
  <si>
    <t>-29.547280161659+350.998868553981i</t>
  </si>
  <si>
    <t>706.399013359964+1151.78410273544i</t>
  </si>
  <si>
    <t>-314.614120098598+414.380805758084i</t>
  </si>
  <si>
    <t>488.677509887099+74.1570604985025i</t>
  </si>
  <si>
    <t>-443.071412216673-767.330896925931i</t>
  </si>
  <si>
    <t>179.051136625669+280.457133283621i</t>
  </si>
  <si>
    <t>64.0485897992511+411.29363158779i</t>
  </si>
  <si>
    <t>-1446.40057368981+436.644172651512i</t>
  </si>
  <si>
    <t>-1843.05635029979+590.807947478963i</t>
  </si>
  <si>
    <t>-783.77627009309+1798.55540897518i</t>
  </si>
  <si>
    <t>1407.35433629051+2260.91152305676i</t>
  </si>
  <si>
    <t>-875.923929167936-1706.9095950129i</t>
  </si>
  <si>
    <t>692.359734799141-1482.52874149015i</t>
  </si>
  <si>
    <t>Col D calcs</t>
  </si>
  <si>
    <t>Col E calcs</t>
  </si>
  <si>
    <t>Col F calcs</t>
  </si>
  <si>
    <t>MONTH</t>
  </si>
  <si>
    <t>months</t>
  </si>
  <si>
    <t>years</t>
  </si>
  <si>
    <t>Sunspots (monthly data Jan 1934-Aug 2019)</t>
  </si>
  <si>
    <t>98816.9</t>
  </si>
  <si>
    <t>-7275.23312652776-7646.89427286814i</t>
  </si>
  <si>
    <t>-6297.03045710461-9396.21734770838i</t>
  </si>
  <si>
    <t>1003.3383349844+839.359160533283i</t>
  </si>
  <si>
    <t>4971.5205156027-6881.58756088577i</t>
  </si>
  <si>
    <t>609.162065140513-678.905662654602i</t>
  </si>
  <si>
    <t>-981.768942941883+4430.08930898118i</t>
  </si>
  <si>
    <t>1522.96263511217+5096.07341229298i</t>
  </si>
  <si>
    <t>-18881.2671140386-40036.916278515i</t>
  </si>
  <si>
    <t>-5698.41504291096+4537.35463758174i</t>
  </si>
  <si>
    <t>-9619.05825480926+8795.94252075468i</t>
  </si>
  <si>
    <t>3486.46117574637-3538.0123832098i</t>
  </si>
  <si>
    <t>-2289.42149992984-1992.85316022398i</t>
  </si>
  <si>
    <t>-732.991672867015-994.083152298633i</t>
  </si>
  <si>
    <t>833.776487760554+1086.97765155659i</t>
  </si>
  <si>
    <t>2426.87217030771-453.925494952919i</t>
  </si>
  <si>
    <t>-7993.18671615804-2178.85296651529i</t>
  </si>
  <si>
    <t>-1081.15548408202+2794.91465821252i</t>
  </si>
  <si>
    <t>-271.353388663932+3186.49008663505i</t>
  </si>
  <si>
    <t>865.688679770613-675.952673222242i</t>
  </si>
  <si>
    <t>259.175877897418+912.31414683988i</t>
  </si>
  <si>
    <t>764.126316647304+541.796294183411i</t>
  </si>
  <si>
    <t>-475.413606884622+1567.88793777392i</t>
  </si>
  <si>
    <t>673.672134865944+237.248077731792i</t>
  </si>
  <si>
    <t>-1583.7198100433-831.348487575177i</t>
  </si>
  <si>
    <t>-1.46377502518408+1156.69437994383i</t>
  </si>
  <si>
    <t>-646.157706663504+3003.78878418555i</t>
  </si>
  <si>
    <t>-154.994182480939-1881.13469729783i</t>
  </si>
  <si>
    <t>81.9507740856008-128.444904458855i</t>
  </si>
  <si>
    <t>-229.663941490985-836.912029019084i</t>
  </si>
  <si>
    <t>172.665880300456-823.830325697858i</t>
  </si>
  <si>
    <t>1121.51084315765+488.162470784445i</t>
  </si>
  <si>
    <t>-883.218276242365+550.686580080526i</t>
  </si>
  <si>
    <t>751.63493730881-175.347302961967i</t>
  </si>
  <si>
    <t>2518.59906901932+557.712708318508i</t>
  </si>
  <si>
    <t>-297.958399907161+289.037340258718i</t>
  </si>
  <si>
    <t>799.352937818657-836.596622229644i</t>
  </si>
  <si>
    <t>-2122.41307259187+1217.23678034604i</t>
  </si>
  <si>
    <t>-614.584439205619-286.380478693663i</t>
  </si>
  <si>
    <t>694.622022027806-372.946428726183i</t>
  </si>
  <si>
    <t>446.965219505275+98.7630098794669i</t>
  </si>
  <si>
    <t>-1105.41534885588-1108.24805633352i</t>
  </si>
  <si>
    <t>-751.779819274938-649.512373619276i</t>
  </si>
  <si>
    <t>423.299574854023-591.071483781505i</t>
  </si>
  <si>
    <t>-614.359863344501+772.595743698745i</t>
  </si>
  <si>
    <t>1346.96431462814-38.4980220143914i</t>
  </si>
  <si>
    <t>-793.738505639403+1299.46140981585i</t>
  </si>
  <si>
    <t>268.091014926189-851.263850031698i</t>
  </si>
  <si>
    <t>-186.782053739564-55.5277553520651i</t>
  </si>
  <si>
    <t>217.307312878005+1594.13743992647i</t>
  </si>
  <si>
    <t>-484.915203216915+145.172703397308i</t>
  </si>
  <si>
    <t>-505.75409221944-89.7680819096533i</t>
  </si>
  <si>
    <t>178.22318748496+61.6991245749582i</t>
  </si>
  <si>
    <t>-228.487672559988+854.982743948851i</t>
  </si>
  <si>
    <t>633.242916174489+1427.12116893109i</t>
  </si>
  <si>
    <t>1083.26533947328-66.4644045411111i</t>
  </si>
  <si>
    <t>-216.361528425731-217.02456650615i</t>
  </si>
  <si>
    <t>-747.400627823733+12.6506087827027i</t>
  </si>
  <si>
    <t>1158.62567509731+856.178892496167i</t>
  </si>
  <si>
    <t>293.73172133433-385.644794129435i</t>
  </si>
  <si>
    <t>-395.405301073173-974.278325251465i</t>
  </si>
  <si>
    <t>605.85007802912-43.9095206552753i</t>
  </si>
  <si>
    <t>-22.2263575872657-826.4989812784i</t>
  </si>
  <si>
    <t>-453.221030058424+462.870962772619i</t>
  </si>
  <si>
    <t>252.94710196733+713.685055696163i</t>
  </si>
  <si>
    <t>1353.98057515718+358.907588625431i</t>
  </si>
  <si>
    <t>1198.4501703108-1212.38323046407i</t>
  </si>
  <si>
    <t>-391.158643349445-965.218298648767i</t>
  </si>
  <si>
    <t>85.5341736494129+547.687273431162i</t>
  </si>
  <si>
    <t>-576.747823620163-325.821270353641i</t>
  </si>
  <si>
    <t>356.685242331543-1092.96706021617i</t>
  </si>
  <si>
    <t>-324.076923627552-635.615730199983i</t>
  </si>
  <si>
    <t>124.300077958693-683.948668698609i</t>
  </si>
  <si>
    <t>-1169.81086774434-557.798651223188i</t>
  </si>
  <si>
    <t>-857.285514325447-536.402798621343i</t>
  </si>
  <si>
    <t>-665.287623262359+797.769499118889i</t>
  </si>
  <si>
    <t>-212.908876571293+149.184105878687i</t>
  </si>
  <si>
    <t>-100.304312484507+784.780332198036i</t>
  </si>
  <si>
    <t>-706.591966271339+2038.88512132766i</t>
  </si>
  <si>
    <t>710.290967648311-1152.99899095157i</t>
  </si>
  <si>
    <t>1182.10237961856+898.556469352707i</t>
  </si>
  <si>
    <t>286.379691389627-60.4242092913431i</t>
  </si>
  <si>
    <t>-1375.13104439394+195.111624714092i</t>
  </si>
  <si>
    <t>398.522180781062+457.72255441086i</t>
  </si>
  <si>
    <t>1329.91519871201-300.397979322824i</t>
  </si>
  <si>
    <t>1497.0770315275-1185.24651228614i</t>
  </si>
  <si>
    <t>-136.984164908015-657.994303601542i</t>
  </si>
  <si>
    <t>-1144.1185682051+71.616175797429i</t>
  </si>
  <si>
    <t>-525.265605948212-596.035758450692i</t>
  </si>
  <si>
    <t>-368.461830594948-696.924879323491i</t>
  </si>
  <si>
    <t>130.986342450965+1879.76209659471i</t>
  </si>
  <si>
    <t>192.410958368001+323.028987983659i</t>
  </si>
  <si>
    <t>-321.133294047339-1041.41261838029i</t>
  </si>
  <si>
    <t>-1572.40752836554+957.796512447665i</t>
  </si>
  <si>
    <t>5.01882290819714+804.021589647577i</t>
  </si>
  <si>
    <t>-174.525803275524+990.884602558919i</t>
  </si>
  <si>
    <t>601.55387436008-304.101412775147i</t>
  </si>
  <si>
    <t>1072.61918477314+2140.74706425378i</t>
  </si>
  <si>
    <t>468.957210144963+34.3118565366551i</t>
  </si>
  <si>
    <t>482.571392920378-346.307817883187i</t>
  </si>
  <si>
    <t>-893.761858280992-892.113755589206i</t>
  </si>
  <si>
    <t>270.680099922723+271.501659545748i</t>
  </si>
  <si>
    <t>361.956725059951+242.462679786739i</t>
  </si>
  <si>
    <t>133.048546705604+24.6933640982803i</t>
  </si>
  <si>
    <t>-371.037375428233-673.24323837891i</t>
  </si>
  <si>
    <t>490.038500504713-1275.53832412327i</t>
  </si>
  <si>
    <t>767.384496072864-214.828197449503i</t>
  </si>
  <si>
    <t>222.697076675887+442.533654519165i</t>
  </si>
  <si>
    <t>-230.262311815839-730.21723387943i</t>
  </si>
  <si>
    <t>1032.85131337504+867.279938900834i</t>
  </si>
  <si>
    <t>594.720040421218-815.886363101731i</t>
  </si>
  <si>
    <t>307.693393542905-563.953258634382i</t>
  </si>
  <si>
    <t>-1332.06756151746+147.866473021691i</t>
  </si>
  <si>
    <t>-1141.45235759412-567.858409243284i</t>
  </si>
  <si>
    <t>-520.490384271807+568.115939309716i</t>
  </si>
  <si>
    <t>89.9819418191395-274.570903513654i</t>
  </si>
  <si>
    <t>-0.81850793918116+368.599503550309i</t>
  </si>
  <si>
    <t>570.960047350192-1694.48804419588i</t>
  </si>
  <si>
    <t>-579.897718512852-724.053066784358i</t>
  </si>
  <si>
    <t>-758.453558362247-168.403905461125i</t>
  </si>
  <si>
    <t>948.489355819482+237.05971656056i</t>
  </si>
  <si>
    <t>200.459844752298+219.208642974353i</t>
  </si>
  <si>
    <t>572.169838196367+488.79108350064i</t>
  </si>
  <si>
    <t>-93.9176524240651-472.366606082554i</t>
  </si>
  <si>
    <t>-1378.70743724467+448.054122975115i</t>
  </si>
  <si>
    <t>-574.321021980543+502.874907463022i</t>
  </si>
  <si>
    <t>-206.289242888033+1027.87882819986i</t>
  </si>
  <si>
    <t>324.856620901926+291.012436550381i</t>
  </si>
  <si>
    <t>225.203953851931+924.242192543555i</t>
  </si>
  <si>
    <t>-293.336638928509-702.385692658426i</t>
  </si>
  <si>
    <t>1192.78824307442+19.4723451000107i</t>
  </si>
  <si>
    <t>-560.133958123784+151.753346404259i</t>
  </si>
  <si>
    <t>1385.02282455632-53.6000465817449i</t>
  </si>
  <si>
    <t>659.669377425079-35.9121067643862i</t>
  </si>
  <si>
    <t>415.440277305662-238.903124891197i</t>
  </si>
  <si>
    <t>-449.7869651912-145.648406415924i</t>
  </si>
  <si>
    <t>-205.731174140737-514.040958983091i</t>
  </si>
  <si>
    <t>-212.694524919419+524.347798822508i</t>
  </si>
  <si>
    <t>-149.907692987564-317.802602905247i</t>
  </si>
  <si>
    <t>933.031648613985-616.463361542857i</t>
  </si>
  <si>
    <t>149.373746241806+551.022966392007i</t>
  </si>
  <si>
    <t>392.011439076307-702.593014643073i</t>
  </si>
  <si>
    <t>331.77151311332-315.746960399502i</t>
  </si>
  <si>
    <t>82.4818190113195-19.7302114150974i</t>
  </si>
  <si>
    <t>-82.6490784416213+1071.96113998635i</t>
  </si>
  <si>
    <t>-50.743894249647-558.366218045948i</t>
  </si>
  <si>
    <t>-482.809582265684-707.654132654192i</t>
  </si>
  <si>
    <t>-656.245517236268-440.335717228492i</t>
  </si>
  <si>
    <t>-715.348280245721+159.172853739475i</t>
  </si>
  <si>
    <t>-59.6596011638617+501.303364090625i</t>
  </si>
  <si>
    <t>67.3255218807206+8.81373018304043i</t>
  </si>
  <si>
    <t>-129.443894755975+368.202136887357i</t>
  </si>
  <si>
    <t>914.024201151762-499.031658385561i</t>
  </si>
  <si>
    <t>-39.5046333517212+697.706693319858i</t>
  </si>
  <si>
    <t>-510.572615347347+7.05753931159975i</t>
  </si>
  <si>
    <t>-82.1396088701213+322.907380624576i</t>
  </si>
  <si>
    <t>249.861090190729+311.62122114104i</t>
  </si>
  <si>
    <t>-619.481719717189-966.648473411897i</t>
  </si>
  <si>
    <t>-629.612181866942+84.6981102584396i</t>
  </si>
  <si>
    <t>-25.1588241509446+596.454014015558i</t>
  </si>
  <si>
    <t>619.200450595272-915.285373240094i</t>
  </si>
  <si>
    <t>554.155825425123-2.09391973986425i</t>
  </si>
  <si>
    <t>348.22776217405+662.254666148748i</t>
  </si>
  <si>
    <t>517.556895683022-247.084955730597i</t>
  </si>
  <si>
    <t>741.265709668132+331.449899716371i</t>
  </si>
  <si>
    <t>182.470447433812+381.065424316792i</t>
  </si>
  <si>
    <t>230.212244781208-1227.62630477296i</t>
  </si>
  <si>
    <t>709.632568999287-311.626111599189i</t>
  </si>
  <si>
    <t>-863.60829326529-877.077086893892i</t>
  </si>
  <si>
    <t>-423.615635642999+43.5508218539655i</t>
  </si>
  <si>
    <t>-15.2397025531665-214.584802698246i</t>
  </si>
  <si>
    <t>-109.976648461431+155.829002070003i</t>
  </si>
  <si>
    <t>190.390380631744-744.074526704412i</t>
  </si>
  <si>
    <t>707.782726228233-348.496373991355i</t>
  </si>
  <si>
    <t>-334.686851224598+555.493586310169i</t>
  </si>
  <si>
    <t>177.910989181767-305.993842651211i</t>
  </si>
  <si>
    <t>-90.8944852881378+366.311605389632i</t>
  </si>
  <si>
    <t>-62.9250047608963+362.053048973558i</t>
  </si>
  <si>
    <t>-246.468235073527-181.192382539305i</t>
  </si>
  <si>
    <t>-53.6277584861276-247.525878148686i</t>
  </si>
  <si>
    <t>-176.346645471813-183.274035279596i</t>
  </si>
  <si>
    <t>-879.391914560524-11.3940062188481i</t>
  </si>
  <si>
    <t>483.966845657236+870.79295035339i</t>
  </si>
  <si>
    <t>-530.83290841545+388.343627417474i</t>
  </si>
  <si>
    <t>-78.1771049741762-332.421705003704i</t>
  </si>
  <si>
    <t>98.356277173518+627.920198321386i</t>
  </si>
  <si>
    <t>759.591010435028-387.505935368553i</t>
  </si>
  <si>
    <t>-268.38913155419+386.422155273154i</t>
  </si>
  <si>
    <t>-553.795134594349+38.4280834033464i</t>
  </si>
  <si>
    <t>923.42155570208+473.400233594965i</t>
  </si>
  <si>
    <t>223.91597991007-508.253553371593i</t>
  </si>
  <si>
    <t>705.413107779058-914.434933749417i</t>
  </si>
  <si>
    <t>-544.084217010111+206.73648232177i</t>
  </si>
  <si>
    <t>422.619512980691-919.918115979534i</t>
  </si>
  <si>
    <t>-477.420992085419-560.32806758118i</t>
  </si>
  <si>
    <t>625.983994731418+100.475341207879i</t>
  </si>
  <si>
    <t>-544.334514737631-148.215038189294i</t>
  </si>
  <si>
    <t>308.703116518991-1559.63649147241i</t>
  </si>
  <si>
    <t>-354.124483965884+306.248886002798i</t>
  </si>
  <si>
    <t>-1609.39178137344-588.380120478334i</t>
  </si>
  <si>
    <t>432.025965716988+1095.89583155128i</t>
  </si>
  <si>
    <t>-584.398838738645+347.033621632835i</t>
  </si>
  <si>
    <t>474.443646707465+285.294964414598i</t>
  </si>
  <si>
    <t>596.893217910761+875.279312726802i</t>
  </si>
  <si>
    <t>415.913626415205-526.536318432425i</t>
  </si>
  <si>
    <t>-713.195942616512-64.3110335384187i</t>
  </si>
  <si>
    <t>1204.71210352339+180.074193195754i</t>
  </si>
  <si>
    <t>-233.71893622514+1217.14829757076i</t>
  </si>
  <si>
    <t>-308.38117742417-881.714611943788i</t>
  </si>
  <si>
    <t>161.197383992325-686.724649134948i</t>
  </si>
  <si>
    <t>-78.1190246020995+22.3769462479453i</t>
  </si>
  <si>
    <t>730.70411866359-548.629567863677i</t>
  </si>
  <si>
    <t>-960.270374481775-399.464374322101i</t>
  </si>
  <si>
    <t>-1221.3683307221-320.357279239381i</t>
  </si>
  <si>
    <t>-196.175063749327+133.326232338274i</t>
  </si>
  <si>
    <t>164.08755508088+677.855763106041i</t>
  </si>
  <si>
    <t>140.053149819764-102.435052660338i</t>
  </si>
  <si>
    <t>-603.05176766418+545.980267703015i</t>
  </si>
  <si>
    <t>409.412981860149+267.601307696077i</t>
  </si>
  <si>
    <t>567.600592143296+791.576659254179i</t>
  </si>
  <si>
    <t>123.173769594922+580.629405820623i</t>
  </si>
  <si>
    <t>-299.67889105535+512.166457566619i</t>
  </si>
  <si>
    <t>42.1425520857781-333.726948099415i</t>
  </si>
  <si>
    <t>982.11952864898+865.174880569843i</t>
  </si>
  <si>
    <t>71.5243616286424+589.179743879159i</t>
  </si>
  <si>
    <t>269.408663730361+482.048325247689i</t>
  </si>
  <si>
    <t>671.753374553808-621.019253200136i</t>
  </si>
  <si>
    <t>-285.930354551608-1074.39544008322i</t>
  </si>
  <si>
    <t>-263.457088328-184.182053108419i</t>
  </si>
  <si>
    <t>-324.753746200726+543.63664052688i</t>
  </si>
  <si>
    <t>192.206563587706+219.342412919872i</t>
  </si>
  <si>
    <t>908.317540235809-395.130448480346i</t>
  </si>
  <si>
    <t>925.649869350624-272.369805723834i</t>
  </si>
  <si>
    <t>-427.282969780678+24.5027910752738i</t>
  </si>
  <si>
    <t>-820.652476787431-367.959584027382i</t>
  </si>
  <si>
    <t>-429.85434687555-652.614731694852i</t>
  </si>
  <si>
    <t>528.92085782614+521.402817596831i</t>
  </si>
  <si>
    <t>275.195964109801+459.08727421905i</t>
  </si>
  <si>
    <t>-303.261349018783+886.162642617233i</t>
  </si>
  <si>
    <t>14.533869855005-1270.1831389011i</t>
  </si>
  <si>
    <t>286.261190889506-154.536584721179i</t>
  </si>
  <si>
    <t>81.5999300640123-422.882592382231i</t>
  </si>
  <si>
    <t>135.655846971011+783.613619681751i</t>
  </si>
  <si>
    <t>-339.278872017235+136.955404428395i</t>
  </si>
  <si>
    <t>163.717061898423-541.685444553736i</t>
  </si>
  <si>
    <t>-617.138204535301+249.994821147761i</t>
  </si>
  <si>
    <t>441.972630187157+301.418279024979i</t>
  </si>
  <si>
    <t>-144.135377820001-588.006584255719i</t>
  </si>
  <si>
    <t>-71.0448711414565-304.00487652423i</t>
  </si>
  <si>
    <t>-26.7687022311132+63.647355529806i</t>
  </si>
  <si>
    <t>1026.87805019419-197.101239900212i</t>
  </si>
  <si>
    <t>26.0570605426142-361.091792758177i</t>
  </si>
  <si>
    <t>5.03229301521023-121.603787527108i</t>
  </si>
  <si>
    <t>424.731989162933-576.879160644567i</t>
  </si>
  <si>
    <t>350.872440269262-1003.19725405225i</t>
  </si>
  <si>
    <t>-838.059520981818+1078.12398555159i</t>
  </si>
  <si>
    <t>420.3+522.2i</t>
  </si>
  <si>
    <t>44.9374066780359-377.949296353712i</t>
  </si>
  <si>
    <t>236.15859481889+79.0412729248555i</t>
  </si>
  <si>
    <t>-394.86094572045+501.66007738147i</t>
  </si>
  <si>
    <t>467.155787769967-87.8515688584465i</t>
  </si>
  <si>
    <t>197.997037332335+340.555087156466i</t>
  </si>
  <si>
    <t>4.1572801489736-232.502915424034i</t>
  </si>
  <si>
    <t>19.7252898405093+292.005832304811i</t>
  </si>
  <si>
    <t>-80.4019236174114-781.695215421702i</t>
  </si>
  <si>
    <t>-772.011854053501+324.497549488907i</t>
  </si>
  <si>
    <t>-310.351425992051-350.974647865014i</t>
  </si>
  <si>
    <t>859.143400044016+610.94894840674i</t>
  </si>
  <si>
    <t>-974.982277143493-7.74855229892898i</t>
  </si>
  <si>
    <t>-48.8885895151768+125.202292759124i</t>
  </si>
  <si>
    <t>443.01511288598-305.885901768313i</t>
  </si>
  <si>
    <t>634.43326026002-40.5940164769618i</t>
  </si>
  <si>
    <t>-1444.1663275267+79.9766041453124i</t>
  </si>
  <si>
    <t>95.9073794752005+172.881351559396i</t>
  </si>
  <si>
    <t>-242.3475900327-182.176274298181i</t>
  </si>
  <si>
    <t>895.511245034227-12.5199189460024i</t>
  </si>
  <si>
    <t>497.266995766851+622.058478631621i</t>
  </si>
  <si>
    <t>-224.318745277751-165.470955945991i</t>
  </si>
  <si>
    <t>-941.745541023119-733.255244968884i</t>
  </si>
  <si>
    <t>-80.4600409978634+63.6048541708847i</t>
  </si>
  <si>
    <t>871.438097099246+575.212026580789i</t>
  </si>
  <si>
    <t>-90.7049784183355+89.3418716818908i</t>
  </si>
  <si>
    <t>-50.6452491163427+518.552078648109i</t>
  </si>
  <si>
    <t>-749.785983885244-164.424199788254i</t>
  </si>
  <si>
    <t>348.18397316401-572.488143319328i</t>
  </si>
  <si>
    <t>68.6564011305378+275.452052711609i</t>
  </si>
  <si>
    <t>-98.5415399180552+275.600284377468i</t>
  </si>
  <si>
    <t>49.4662722052179+3.63119874227107i</t>
  </si>
  <si>
    <t>-183.387581623865+163.080873457188i</t>
  </si>
  <si>
    <t>188.593389794011-465.851400320727i</t>
  </si>
  <si>
    <t>129.412012360604-475.531666166797i</t>
  </si>
  <si>
    <t>545.64287524132+499.734737842355i</t>
  </si>
  <si>
    <t>-290.694421727623-410.567486548066i</t>
  </si>
  <si>
    <t>251.727874312353+160.791838462291i</t>
  </si>
  <si>
    <t>-348.38138906417+312.821025236233i</t>
  </si>
  <si>
    <t>89.7161035446597-18.4272865326864i</t>
  </si>
  <si>
    <t>185.385010779375+295.88676232489i</t>
  </si>
  <si>
    <t>-948.217943204427+49.8545619023669i</t>
  </si>
  <si>
    <t>157.811903519926+488.021232650564i</t>
  </si>
  <si>
    <t>390.011192653759+155.541169558456i</t>
  </si>
  <si>
    <t>474.420546573086+612.497201577447i</t>
  </si>
  <si>
    <t>-464.29612069956-297.398525162097i</t>
  </si>
  <si>
    <t>275.31096295773-345.427190549469i</t>
  </si>
  <si>
    <t>-390.708147060443-257.127358888062i</t>
  </si>
  <si>
    <t>175.715649670027-462.330270597924i</t>
  </si>
  <si>
    <t>418.945974598116+812.62159697618i</t>
  </si>
  <si>
    <t>492.864616107667-160.222986063826i</t>
  </si>
  <si>
    <t>98.0876389913815-436.035677177896i</t>
  </si>
  <si>
    <t>-51.8601791021059-409.705205652993i</t>
  </si>
  <si>
    <t>-91.8799636923684+139.416526182174i</t>
  </si>
  <si>
    <t>259.444724502678+467.680050792511i</t>
  </si>
  <si>
    <t>157.896493277683+11.9215087902924i</t>
  </si>
  <si>
    <t>-165.693953223289+191.573283278351i</t>
  </si>
  <si>
    <t>-21.5209879729424+277.298690709052i</t>
  </si>
  <si>
    <t>397.455727626968+158.654154201785i</t>
  </si>
  <si>
    <t>-756.11896861843-569.573067737174i</t>
  </si>
  <si>
    <t>-372.343715751616-583.306719854251i</t>
  </si>
  <si>
    <t>-612.054913885812+234.156693469205i</t>
  </si>
  <si>
    <t>198.811849230033+70.1982385959373i</t>
  </si>
  <si>
    <t>-291.964814253206+42.7041146571205i</t>
  </si>
  <si>
    <t>-709.263357920353+764.767174797923i</t>
  </si>
  <si>
    <t>1801.02753294988+543.208659935582i</t>
  </si>
  <si>
    <t>760.726389823216-400.505583249064i</t>
  </si>
  <si>
    <t>434.90243551625+47.161855263831i</t>
  </si>
  <si>
    <t>-441.77867696659+199.693399912484i</t>
  </si>
  <si>
    <t>929.387371967084+303.200737949683i</t>
  </si>
  <si>
    <t>-114.551742366688-531.265094487125i</t>
  </si>
  <si>
    <t>-22.9919970166406-415.211307316717i</t>
  </si>
  <si>
    <t>110.828171907006+247.414967952065i</t>
  </si>
  <si>
    <t>597.25099808728-550.24650681422i</t>
  </si>
  <si>
    <t>-551.605098463169-792.316042569416i</t>
  </si>
  <si>
    <t>-768.674444551933-647.66093472494i</t>
  </si>
  <si>
    <t>-7.80213699140752-472.294933395436i</t>
  </si>
  <si>
    <t>220.226841462993+141.838919291692i</t>
  </si>
  <si>
    <t>-170.036626931043+332.330025084759i</t>
  </si>
  <si>
    <t>-554.149788067354+446.597117556331i</t>
  </si>
  <si>
    <t>195.940889406703+128.820090466424i</t>
  </si>
  <si>
    <t>581.537613659641-71.9711568053372i</t>
  </si>
  <si>
    <t>-544.451198185022+460.882677162715i</t>
  </si>
  <si>
    <t>-110.504627804881+286.325748769581i</t>
  </si>
  <si>
    <t>189.719136182685+524.003668475351i</t>
  </si>
  <si>
    <t>311.835108041902-170.83529986466i</t>
  </si>
  <si>
    <t>209.092142139009+371.795087368301i</t>
  </si>
  <si>
    <t>304.277154906584+225.246864488664i</t>
  </si>
  <si>
    <t>186.214614664395-238.990674318247i</t>
  </si>
  <si>
    <t>-218.632932900492-586.782558604199i</t>
  </si>
  <si>
    <t>458.478072263715+613.813056773275i</t>
  </si>
  <si>
    <t>-53.5086775709889-295.468479186985i</t>
  </si>
  <si>
    <t>205.832034831604-81.0013156240688i</t>
  </si>
  <si>
    <t>193.221664788691-290.959542298911i</t>
  </si>
  <si>
    <t>724.504716836285-188.093421488364i</t>
  </si>
  <si>
    <t>-448.17174638689-595.673285963341i</t>
  </si>
  <si>
    <t>-158.324404434486-587.188343119577i</t>
  </si>
  <si>
    <t>151.704990863143+558.538158331927i</t>
  </si>
  <si>
    <t>-650.221815047689-633.930447867965i</t>
  </si>
  <si>
    <t>-74.8292185067306-490.533202646159i</t>
  </si>
  <si>
    <t>-27.9445198604972+227.692875869966i</t>
  </si>
  <si>
    <t>-573.023818246816-27.0549940710762i</t>
  </si>
  <si>
    <t>198.575528065884-108.020774413988i</t>
  </si>
  <si>
    <t>-1053.48436745921-89.2723846026244i</t>
  </si>
  <si>
    <t>-274.60189927402+235.518788591202i</t>
  </si>
  <si>
    <t>762.540807280569+763.957302530946i</t>
  </si>
  <si>
    <t>-131.923040484546+197.795488156738i</t>
  </si>
  <si>
    <t>-125.596753104761+54.6297487459053i</t>
  </si>
  <si>
    <t>112.977828603814+242.77702530431i</t>
  </si>
  <si>
    <t>236.437416692588+289.015908832438i</t>
  </si>
  <si>
    <t>73.0686921805345-147.239803176324i</t>
  </si>
  <si>
    <t>-310.456944060779+1101.96904555781i</t>
  </si>
  <si>
    <t>-89.0938441077147-379.825959125136i</t>
  </si>
  <si>
    <t>801.028051932193-624.916177233383i</t>
  </si>
  <si>
    <t>-312.515559622809+244.003938516787i</t>
  </si>
  <si>
    <t>-643.232057176673+56.9556860991007i</t>
  </si>
  <si>
    <t>34.4887555459662-149.777445942355i</t>
  </si>
  <si>
    <t>200.179545399184-259.547242223584i</t>
  </si>
  <si>
    <t>404.156586310516+164.42526412857i</t>
  </si>
  <si>
    <t>555.274563561916+93.2396462517454i</t>
  </si>
  <si>
    <t>-578.31081053518+4.54458721605482i</t>
  </si>
  <si>
    <t>-88.5103677383447-468.120940487674i</t>
  </si>
  <si>
    <t>209.060363028062+155.402531915447i</t>
  </si>
  <si>
    <t>503.217315108149+698.368763631454i</t>
  </si>
  <si>
    <t>362.735703681996+185.96475638941i</t>
  </si>
  <si>
    <t>-222.190826133293-265.494707886435i</t>
  </si>
  <si>
    <t>-120.363210411215-597.79813525885i</t>
  </si>
  <si>
    <t>173.345106971881-324.276204287128i</t>
  </si>
  <si>
    <t>268.19604614807+333.842192543553i</t>
  </si>
  <si>
    <t>196.083350353556-650.497029402317i</t>
  </si>
  <si>
    <t>-88.7993791065334+87.9188846310316i</t>
  </si>
  <si>
    <t>-84.416465098107-73.9003528955305i</t>
  </si>
  <si>
    <t>456.475332323086-78.3518810088514i</t>
  </si>
  <si>
    <t>29.4874579379772-434.248322534879i</t>
  </si>
  <si>
    <t>-492.272662038295+615.052697517178i</t>
  </si>
  <si>
    <t>-154.568444999963-46.7086900353305i</t>
  </si>
  <si>
    <t>292.768895381411+297.909148990247i</t>
  </si>
  <si>
    <t>-34.4788516190607-47.9083093521733i</t>
  </si>
  <si>
    <t>57.2995941018401+399.275721918459i</t>
  </si>
  <si>
    <t>245.81422931947+108.402384480108i</t>
  </si>
  <si>
    <t>-471.762951746392-328.029790787395i</t>
  </si>
  <si>
    <t>-429.040402036458+637.631818895791i</t>
  </si>
  <si>
    <t>111.683875629366+108.887355766102i</t>
  </si>
  <si>
    <t>528.233441007742+315.472926008781i</t>
  </si>
  <si>
    <t>-162.828462746906-287.757954775139i</t>
  </si>
  <si>
    <t>-318.903644540485+230.985357489157i</t>
  </si>
  <si>
    <t>338.401741222004-410.324155617394i</t>
  </si>
  <si>
    <t>-382.098758368558+226.809829870646i</t>
  </si>
  <si>
    <t>-112.233097641488+382.796750964706i</t>
  </si>
  <si>
    <t>106.985235255662+696.572626733967i</t>
  </si>
  <si>
    <t>538.067923773303-345.524232340391i</t>
  </si>
  <si>
    <t>174.626453733636-397.557784553096i</t>
  </si>
  <si>
    <t>534.987998797143+541.538909820417i</t>
  </si>
  <si>
    <t>604.557757787691-118.376073191495i</t>
  </si>
  <si>
    <t>-215.331962687377-351.895950539516i</t>
  </si>
  <si>
    <t>126.123857139839-355.998187253536i</t>
  </si>
  <si>
    <t>957.740904933967+52.8648354343255i</t>
  </si>
  <si>
    <t>-400.053377006705-469.950279090358i</t>
  </si>
  <si>
    <t>-18.9697210012838-423.541821115995i</t>
  </si>
  <si>
    <t>-272.260144419253+461.910071432897i</t>
  </si>
  <si>
    <t>87.0675962143325-325.467267929429i</t>
  </si>
  <si>
    <t>-525.960448258878-379.487800154314i</t>
  </si>
  <si>
    <t>299.374092084742+548.436282509289i</t>
  </si>
  <si>
    <t>-259.762487389687+213.306106737702i</t>
  </si>
  <si>
    <t>70.8089153824647-617.110017601398i</t>
  </si>
  <si>
    <t>110.890529595967+426.656518664821i</t>
  </si>
  <si>
    <t>119.77904378667-460.885558577794i</t>
  </si>
  <si>
    <t>-130.09625394947+179.078523242158i</t>
  </si>
  <si>
    <t>-456.868693027577-155.923668431233i</t>
  </si>
  <si>
    <t>430.435882951758+104.259491582193i</t>
  </si>
  <si>
    <t>-204.602377888889+317.324651977308i</t>
  </si>
  <si>
    <t>198.182495887711-143.606465929238i</t>
  </si>
  <si>
    <t>-217.847628679298+215.046337222606i</t>
  </si>
  <si>
    <t>698.161041310933-84.6011982171106i</t>
  </si>
  <si>
    <t>-343.88407169269-516.920413982974i</t>
  </si>
  <si>
    <t>64.5516545416018+170.965490977917i</t>
  </si>
  <si>
    <t>58.9737958771329+355.511400471038i</t>
  </si>
  <si>
    <t>-290.177770301197-54.47408710481i</t>
  </si>
  <si>
    <t>1046.51505983117-61.7866461012435i</t>
  </si>
  <si>
    <t>-65.5128235296567-188.207294676198i</t>
  </si>
  <si>
    <t>-65.0779062837745+25.9575009132574i</t>
  </si>
  <si>
    <t>-139.27041382414-430.397281084534i</t>
  </si>
  <si>
    <t>-645.841267059695+541.749060792065i</t>
  </si>
  <si>
    <t>-69.5048664459707+4.05446723482032i</t>
  </si>
  <si>
    <t>119.30476826818-134.96024529795i</t>
  </si>
  <si>
    <t>-608.014658100667+245.79649518703i</t>
  </si>
  <si>
    <t>-271.152783503595-224.136870601999i</t>
  </si>
  <si>
    <t>3.1106407722059+338.433241268765i</t>
  </si>
  <si>
    <t>-390.724400549281-249.354364389816i</t>
  </si>
  <si>
    <t>13.10608353262-204.486636063271i</t>
  </si>
  <si>
    <t>241.162351275417+716.813366749404i</t>
  </si>
  <si>
    <t>408.657349953139+278.018166258411i</t>
  </si>
  <si>
    <t>-235.199527036859+408.515748172316i</t>
  </si>
  <si>
    <t>796.87678534366+366.471465300099i</t>
  </si>
  <si>
    <t>34.4208444717952+295.46760752193i</t>
  </si>
  <si>
    <t>429.836787331123-350.799597037114i</t>
  </si>
  <si>
    <t>601.566369259791+184.627345058483i</t>
  </si>
  <si>
    <t>-85.318451494185-458.07891159939i</t>
  </si>
  <si>
    <t>-5.79181883881404-498.336407445002i</t>
  </si>
  <si>
    <t>-89.6742295620912-487.505295892329i</t>
  </si>
  <si>
    <t>-202.362915283793-314.001550194513i</t>
  </si>
  <si>
    <t>50.7219448385796-666.503293399729i</t>
  </si>
  <si>
    <t>25.0940392149979-510.959985185649i</t>
  </si>
  <si>
    <t>-379.466431807966-99.3871478824224i</t>
  </si>
  <si>
    <t>-13.1283973629265-151.836689963525i</t>
  </si>
  <si>
    <t>-260.459733793181+89.7196782725935i</t>
  </si>
  <si>
    <t>-107.406846495522+507.703321297513i</t>
  </si>
  <si>
    <t>620.836395754815-75.0349178585858i</t>
  </si>
  <si>
    <t>-352.174832462877+214.628485699576i</t>
  </si>
  <si>
    <t>-112.800892958822-190.665854842059i</t>
  </si>
  <si>
    <t>79.0041759914859+441.162112268746i</t>
  </si>
  <si>
    <t>146.805936588014+274.862142294773i</t>
  </si>
  <si>
    <t>301.450100222653+100.306206657329i</t>
  </si>
  <si>
    <t>-236.58808231171+32.2609964330071i</t>
  </si>
  <si>
    <t>-174.076315099978-155.944725053557i</t>
  </si>
  <si>
    <t>-144.70476669027-871.793676487029i</t>
  </si>
  <si>
    <t>422.097422865624+578.994100182335i</t>
  </si>
  <si>
    <t>11.4339767718696+439.140188373784i</t>
  </si>
  <si>
    <t>288.809601479503-369.121021455929i</t>
  </si>
  <si>
    <t>-166.382702485768-190.897146365507i</t>
  </si>
  <si>
    <t>-61.6643478375327-466.357509647571i</t>
  </si>
  <si>
    <t>442.186999580636+349.953687469183i</t>
  </si>
  <si>
    <t>434.792497807276+368.841162725104i</t>
  </si>
  <si>
    <t>-312.861263947563-121.493325255224i</t>
  </si>
  <si>
    <t>143.183979502387-644.875175616246i</t>
  </si>
  <si>
    <t>-220.614861952165+332.599650454623i</t>
  </si>
  <si>
    <t>-447.211161357471-506.176021210654i</t>
  </si>
  <si>
    <t>-258.853438793533+484.545575467929i</t>
  </si>
  <si>
    <t>-423.850002808248-25.235633093747i</t>
  </si>
  <si>
    <t>88.8478478575636-150.378421838788i</t>
  </si>
  <si>
    <t>272.68543113228-147.995153976847i</t>
  </si>
  <si>
    <t>-343.639210298105+26.3018291296012i</t>
  </si>
  <si>
    <t>-191.761076323342-34.1925071800367i</t>
  </si>
  <si>
    <t>441.305571888936+427.507167879281i</t>
  </si>
  <si>
    <t>43.0919265574145+535.721784159463i</t>
  </si>
  <si>
    <t>957.286620657142+455.358004881992i</t>
  </si>
  <si>
    <t>239.739254689625-82.5092807822405i</t>
  </si>
  <si>
    <t>479.831005083293+232.742230197909i</t>
  </si>
  <si>
    <t>-574.88080368917-121.801213621137i</t>
  </si>
  <si>
    <t>495.631411879739+294.437595555134i</t>
  </si>
  <si>
    <t>-37.5693660487646+269.748347330078i</t>
  </si>
  <si>
    <t>404.452550710343-366.919294518209i</t>
  </si>
  <si>
    <t>142.750217941447-340.231700981959i</t>
  </si>
  <si>
    <t>256.116887695909-472.726803128178i</t>
  </si>
  <si>
    <t>-319.145712776865-17.0166013000807i</t>
  </si>
  <si>
    <t>145.7571123162-158.397316905374i</t>
  </si>
  <si>
    <t>414.592560510126+280.111716598707i</t>
  </si>
  <si>
    <t>-389.8886142494-47.0218726632215i</t>
  </si>
  <si>
    <t>386.081329605084-189.490068048137i</t>
  </si>
  <si>
    <t>16.7002380886418+146.940157818444i</t>
  </si>
  <si>
    <t>-819.228761399083-342.326581256358i</t>
  </si>
  <si>
    <t>56.879095205221-304.495427447377i</t>
  </si>
  <si>
    <t>206.265697114266+325.185830353175i</t>
  </si>
  <si>
    <t>-182.474934125983-112.56057624511i</t>
  </si>
  <si>
    <t>43.9191714699887-1306.24801243228i</t>
  </si>
  <si>
    <t>234.269200873136+116.258297862246i</t>
  </si>
  <si>
    <t>-755.5</t>
  </si>
  <si>
    <t>234.269200873151-116.258297862249i</t>
  </si>
  <si>
    <t>43.9191714700132+1306.24801243228i</t>
  </si>
  <si>
    <t>-182.474934125984+112.560576245111i</t>
  </si>
  <si>
    <t>206.265697114268-325.185830353167i</t>
  </si>
  <si>
    <t>56.8790952052236+304.495427447378i</t>
  </si>
  <si>
    <t>-819.228761399084+342.32658125636i</t>
  </si>
  <si>
    <t>16.7002380886337-146.940157818447i</t>
  </si>
  <si>
    <t>386.081329605142+189.490068048148i</t>
  </si>
  <si>
    <t>-389.888614249403+47.0218726632143i</t>
  </si>
  <si>
    <t>414.592560510122-280.111716598726i</t>
  </si>
  <si>
    <t>145.757112316203+158.39731690538i</t>
  </si>
  <si>
    <t>-319.145712776862+17.0166013000803i</t>
  </si>
  <si>
    <t>256.116887695913+472.726803128177i</t>
  </si>
  <si>
    <t>142.750217941448+340.231700981958i</t>
  </si>
  <si>
    <t>404.452550710345+366.919294518211i</t>
  </si>
  <si>
    <t>-37.5693660487595-269.748347330086i</t>
  </si>
  <si>
    <t>495.631411879734-294.437595555141i</t>
  </si>
  <si>
    <t>-574.880803689172+121.801213621139i</t>
  </si>
  <si>
    <t>479.831005083292-232.742230197909i</t>
  </si>
  <si>
    <t>239.739254689624+82.5092807822398i</t>
  </si>
  <si>
    <t>957.286620657138-455.358004881999i</t>
  </si>
  <si>
    <t>43.0919265574095-535.721784159467i</t>
  </si>
  <si>
    <t>441.305571888934-427.507167879285i</t>
  </si>
  <si>
    <t>-191.76107632334+34.192507180038i</t>
  </si>
  <si>
    <t>-343.639210298105-26.3018291295995i</t>
  </si>
  <si>
    <t>272.685431132277+147.995153976842i</t>
  </si>
  <si>
    <t>88.8478478575679+150.378421838788i</t>
  </si>
  <si>
    <t>-423.850002808248+25.235633093749i</t>
  </si>
  <si>
    <t>-258.853438793536-484.545575467928i</t>
  </si>
  <si>
    <t>-447.211161357468+506.176021210658i</t>
  </si>
  <si>
    <t>-220.614861952169-332.59965045462i</t>
  </si>
  <si>
    <t>143.18397950239+644.875175616243i</t>
  </si>
  <si>
    <t>-312.861263947562+121.493325255228i</t>
  </si>
  <si>
    <t>434.792497807272-368.841162725105i</t>
  </si>
  <si>
    <t>442.186999580635-349.953687469187i</t>
  </si>
  <si>
    <t>-61.6643478375296+466.357509647573i</t>
  </si>
  <si>
    <t>-166.382702485765+190.897146365506i</t>
  </si>
  <si>
    <t>288.809601479507+369.121021455927i</t>
  </si>
  <si>
    <t>11.4339767718669-439.140188373785i</t>
  </si>
  <si>
    <t>422.097422865622-578.994100182338i</t>
  </si>
  <si>
    <t>-144.704766690262+871.793676487029i</t>
  </si>
  <si>
    <t>-174.076315099976+155.944725053559i</t>
  </si>
  <si>
    <t>-236.588082311709-32.2609964330045i</t>
  </si>
  <si>
    <t>301.450100222652-100.306206657331i</t>
  </si>
  <si>
    <t>146.80593658801-274.862142294772i</t>
  </si>
  <si>
    <t>79.0041759914816-441.162112268748i</t>
  </si>
  <si>
    <t>-112.80089295882+190.66585484206i</t>
  </si>
  <si>
    <t>-352.174832462878-214.628485699577i</t>
  </si>
  <si>
    <t>620.836395754815+75.0349178585814i</t>
  </si>
  <si>
    <t>-107.406846495525-507.703321297512i</t>
  </si>
  <si>
    <t>-260.45973379318-89.7196782725933i</t>
  </si>
  <si>
    <t>-13.1283973629261+151.836689963525i</t>
  </si>
  <si>
    <t>-379.466431807966+99.3871478824243i</t>
  </si>
  <si>
    <t>25.0940392150006+510.959985185648i</t>
  </si>
  <si>
    <t>50.7219448385849+666.503293399728i</t>
  </si>
  <si>
    <t>-202.362915283792+314.001550194511i</t>
  </si>
  <si>
    <t>-89.6742295620867+487.505295892328i</t>
  </si>
  <si>
    <t>-5.79181883881176+498.336407445004i</t>
  </si>
  <si>
    <t>-85.3184514941831+458.078911599391i</t>
  </si>
  <si>
    <t>601.566369259791-184.627345058487i</t>
  </si>
  <si>
    <t>429.836787331124+350.799597037113i</t>
  </si>
  <si>
    <t>34.4208444717921-295.46760752193i</t>
  </si>
  <si>
    <t>796.876785343655-366.471465300106i</t>
  </si>
  <si>
    <t>-235.199527036862-408.515748172316i</t>
  </si>
  <si>
    <t>408.657349953139-278.018166258411i</t>
  </si>
  <si>
    <t>241.162351275414-716.813366749404i</t>
  </si>
  <si>
    <t>13.1060835326246+204.486636063272i</t>
  </si>
  <si>
    <t>-390.72440054928+249.354364389819i</t>
  </si>
  <si>
    <t>3.1106407722055-338.433241268764i</t>
  </si>
  <si>
    <t>-271.152783503593+224.136870602002i</t>
  </si>
  <si>
    <t>-608.014658100668-245.796495187026i</t>
  </si>
  <si>
    <t>119.304768268187+134.960245297948i</t>
  </si>
  <si>
    <t>-69.5048664459684-4.05446723482157i</t>
  </si>
  <si>
    <t>-645.841267059698-541.749060792063i</t>
  </si>
  <si>
    <t>-139.270413824137+430.397281084534i</t>
  </si>
  <si>
    <t>-65.0779062837743-25.9575009132581i</t>
  </si>
  <si>
    <t>-65.5128235296554+188.207294676198i</t>
  </si>
  <si>
    <t>1046.51505983117+61.7866461012338i</t>
  </si>
  <si>
    <t>-290.177770301196+54.4740871048152i</t>
  </si>
  <si>
    <t>58.9737958771302-355.511400471041i</t>
  </si>
  <si>
    <t>64.5516545416006-170.965490977916i</t>
  </si>
  <si>
    <t>-343.884071692687+516.920413982974i</t>
  </si>
  <si>
    <t>698.161041310933+84.601198217107i</t>
  </si>
  <si>
    <t>-217.847628679301-215.046337222603i</t>
  </si>
  <si>
    <t>198.182495887713+143.60646592924i</t>
  </si>
  <si>
    <t>-204.60237788889-317.324651977307i</t>
  </si>
  <si>
    <t>430.435882951759-104.259491582198i</t>
  </si>
  <si>
    <t>-456.868693027576+155.923668431233i</t>
  </si>
  <si>
    <t>-130.09625394947-179.078523242157i</t>
  </si>
  <si>
    <t>119.77904378667+460.885558577793i</t>
  </si>
  <si>
    <t>110.890529595965-426.656518664822i</t>
  </si>
  <si>
    <t>70.8089153824689+617.110017601398i</t>
  </si>
  <si>
    <t>-259.762487389688-213.306106737702i</t>
  </si>
  <si>
    <t>299.374092084738-548.436282509292i</t>
  </si>
  <si>
    <t>-525.960448258877+379.487800154316i</t>
  </si>
  <si>
    <t>87.0675962143337+325.467267929429i</t>
  </si>
  <si>
    <t>-272.260144419259-461.910071432895i</t>
  </si>
  <si>
    <t>-18.9697210012802+423.541821115994i</t>
  </si>
  <si>
    <t>-400.053377006702+469.950279090361i</t>
  </si>
  <si>
    <t>957.740904933969-52.8648354343312i</t>
  </si>
  <si>
    <t>126.123857139841+355.998187253535i</t>
  </si>
  <si>
    <t>-215.331962687375+351.89595053952i</t>
  </si>
  <si>
    <t>604.557757787692+118.37607319149i</t>
  </si>
  <si>
    <t>534.987998797141-541.538909820422i</t>
  </si>
  <si>
    <t>174.62645373364+397.557784553098i</t>
  </si>
  <si>
    <t>538.067923773305+345.524232340387i</t>
  </si>
  <si>
    <t>106.985235255657-696.572626733966i</t>
  </si>
  <si>
    <t>-112.233097641489-382.796750964705i</t>
  </si>
  <si>
    <t>-382.098758368562-226.809829870642i</t>
  </si>
  <si>
    <t>338.401741222009+410.324155617392i</t>
  </si>
  <si>
    <t>-318.903644540488-230.985357489153i</t>
  </si>
  <si>
    <t>-162.828462746901+287.757954775136i</t>
  </si>
  <si>
    <t>528.233441007743-315.472926008785i</t>
  </si>
  <si>
    <t>111.683875629365-108.887355766103i</t>
  </si>
  <si>
    <t>-429.040402036464-637.631818895789i</t>
  </si>
  <si>
    <t>-471.76295174639+328.029790787398i</t>
  </si>
  <si>
    <t>245.814229319469-108.402384480108i</t>
  </si>
  <si>
    <t>57.2995941018418-399.27572191846i</t>
  </si>
  <si>
    <t>-34.4788516190582+47.9083093521717i</t>
  </si>
  <si>
    <t>292.768895381402-297.909148990257i</t>
  </si>
  <si>
    <t>-154.568444999961+46.7086900353311i</t>
  </si>
  <si>
    <t>-492.272662038301-615.052697517175i</t>
  </si>
  <si>
    <t>29.4874579379805+434.248322534879i</t>
  </si>
  <si>
    <t>456.475332323084+78.351881008848i</t>
  </si>
  <si>
    <t>-84.4164650981069+73.9003528955299i</t>
  </si>
  <si>
    <t>-88.7993791065371-87.9188846310354i</t>
  </si>
  <si>
    <t>196.083350353558+650.497029402314i</t>
  </si>
  <si>
    <t>268.196046148068-333.842192543553i</t>
  </si>
  <si>
    <t>173.345106971889+324.276204287126i</t>
  </si>
  <si>
    <t>-120.36321041121+597.798135258852i</t>
  </si>
  <si>
    <t>-222.190826133291+265.494707886437i</t>
  </si>
  <si>
    <t>362.735703681998-185.964756389411i</t>
  </si>
  <si>
    <t>503.217315108144-698.368763631458i</t>
  </si>
  <si>
    <t>209.060363028059-155.402531915446i</t>
  </si>
  <si>
    <t>-88.5103677383417+468.120940487674i</t>
  </si>
  <si>
    <t>-578.31081053517-4.54458721605505i</t>
  </si>
  <si>
    <t>555.274563561916-93.2396462517515i</t>
  </si>
  <si>
    <t>404.156586310513-164.425264128576i</t>
  </si>
  <si>
    <t>200.179545399186+259.547242223584i</t>
  </si>
  <si>
    <t>34.488755545967+149.777445942354i</t>
  </si>
  <si>
    <t>-643.232057176673-56.9556860990945i</t>
  </si>
  <si>
    <t>-312.515559622809-244.003938516783i</t>
  </si>
  <si>
    <t>801.028051932198+624.91617723338i</t>
  </si>
  <si>
    <t>-89.0938441077123+379.825959125132i</t>
  </si>
  <si>
    <t>-310.456944060786-1101.96904555781i</t>
  </si>
  <si>
    <t>73.0686921805355+147.239803176323i</t>
  </si>
  <si>
    <t>236.437416692587-289.015908832439i</t>
  </si>
  <si>
    <t>112.977828603811-242.777025304312i</t>
  </si>
  <si>
    <t>-125.596753104761-54.6297487459046i</t>
  </si>
  <si>
    <t>-131.923040484546-197.795488156738i</t>
  </si>
  <si>
    <t>762.540807280564-763.957302530954i</t>
  </si>
  <si>
    <t>-274.601899274023-235.518788591202i</t>
  </si>
  <si>
    <t>-1053.48436745921+89.2723846026307i</t>
  </si>
  <si>
    <t>198.575528065884+108.020774413986i</t>
  </si>
  <si>
    <t>-573.023818246815+27.0549940710809i</t>
  </si>
  <si>
    <t>-27.9445198604983-227.692875869965i</t>
  </si>
  <si>
    <t>-74.8292185067274+490.533202646158i</t>
  </si>
  <si>
    <t>-650.221815047685+633.930447867968i</t>
  </si>
  <si>
    <t>151.704990863136-558.538158331926i</t>
  </si>
  <si>
    <t>-158.324404434483+587.18834311958i</t>
  </si>
  <si>
    <t>-448.171746386885+595.673285963346i</t>
  </si>
  <si>
    <t>724.504716836286+188.093421488361i</t>
  </si>
  <si>
    <t>193.221664788695+290.95954229891i</t>
  </si>
  <si>
    <t>205.832034831605+81.0013156240675i</t>
  </si>
  <si>
    <t>-53.5086775709868+295.468479186985i</t>
  </si>
  <si>
    <t>458.478072263713-613.813056773276i</t>
  </si>
  <si>
    <t>-218.632932900487+586.782558604201i</t>
  </si>
  <si>
    <t>186.214614664399+238.990674318243i</t>
  </si>
  <si>
    <t>304.277154906583-225.246864488666i</t>
  </si>
  <si>
    <t>209.092142139008-371.795087368303i</t>
  </si>
  <si>
    <t>311.835108041902+170.835299864658i</t>
  </si>
  <si>
    <t>189.719136182682-524.003668475352i</t>
  </si>
  <si>
    <t>-110.504627804884-286.325748769578i</t>
  </si>
  <si>
    <t>-544.451198185024-460.882677162713i</t>
  </si>
  <si>
    <t>581.537613659641+71.9711568053344i</t>
  </si>
  <si>
    <t>195.940889406703-128.820090466426i</t>
  </si>
  <si>
    <t>-554.149788067358-446.597117556328i</t>
  </si>
  <si>
    <t>-170.036626931044-332.330025084758i</t>
  </si>
  <si>
    <t>220.226841462993-141.838919291695i</t>
  </si>
  <si>
    <t>-7.80213699140364+472.294933395436i</t>
  </si>
  <si>
    <t>-768.674444551929+647.660934724945i</t>
  </si>
  <si>
    <t>-551.605098463164+792.316042569417i</t>
  </si>
  <si>
    <t>597.250998087286+550.246506814213i</t>
  </si>
  <si>
    <t>110.828171907002-247.414967952071i</t>
  </si>
  <si>
    <t>-22.9919970166395+415.211307316717i</t>
  </si>
  <si>
    <t>-114.551742366686+531.265094487127i</t>
  </si>
  <si>
    <t>929.38737196708-303.20073794969i</t>
  </si>
  <si>
    <t>-441.778676966591-199.693399912483i</t>
  </si>
  <si>
    <t>434.902435516248-47.161855263833i</t>
  </si>
  <si>
    <t>760.726389823215+400.505583249058i</t>
  </si>
  <si>
    <t>1801.02753294987-543.208659935595i</t>
  </si>
  <si>
    <t>-709.263357920356-764.767174797922i</t>
  </si>
  <si>
    <t>-291.964814253201-42.7041146571164i</t>
  </si>
  <si>
    <t>198.811849230035-70.1982385959389i</t>
  </si>
  <si>
    <t>-612.054913885812-234.156693469199i</t>
  </si>
  <si>
    <t>-372.343715751612+583.306719854253i</t>
  </si>
  <si>
    <t>-756.118968618424+569.573067737181i</t>
  </si>
  <si>
    <t>397.455727626965-158.654154201788i</t>
  </si>
  <si>
    <t>-21.5209879729424-277.298690709054i</t>
  </si>
  <si>
    <t>-165.693953223285-191.573283278351i</t>
  </si>
  <si>
    <t>157.896493277683-11.9215087902956i</t>
  </si>
  <si>
    <t>259.444724502675-467.680050792514i</t>
  </si>
  <si>
    <t>-91.8799636923691-139.416526182172i</t>
  </si>
  <si>
    <t>-51.8601791021027+409.705205652994i</t>
  </si>
  <si>
    <t>98.0876389913837+436.035677177895i</t>
  </si>
  <si>
    <t>492.864616107669+160.222986063823i</t>
  </si>
  <si>
    <t>418.945974598111-812.621596976182i</t>
  </si>
  <si>
    <t>175.715649670032+462.330270597921i</t>
  </si>
  <si>
    <t>-390.708147060441+257.127358888063i</t>
  </si>
  <si>
    <t>275.310962957734+345.427190549468i</t>
  </si>
  <si>
    <t>-464.296120699558+297.398525162103i</t>
  </si>
  <si>
    <t>474.420546573083-612.497201577451i</t>
  </si>
  <si>
    <t>390.011192653757-155.54116955846i</t>
  </si>
  <si>
    <t>157.811903519924-488.021232650567i</t>
  </si>
  <si>
    <t>-948.217943204425-49.8545619023614i</t>
  </si>
  <si>
    <t>185.385010779373-295.886762324894i</t>
  </si>
  <si>
    <t>89.7161035446563+18.4272865326852i</t>
  </si>
  <si>
    <t>-348.381389064173-312.821025236231i</t>
  </si>
  <si>
    <t>251.727874312353-160.791838462292i</t>
  </si>
  <si>
    <t>-290.694421727623+410.567486548067i</t>
  </si>
  <si>
    <t>545.642875241316-499.73473784236i</t>
  </si>
  <si>
    <t>129.412012360605+475.531666166797i</t>
  </si>
  <si>
    <t>188.593389794014+465.851400320726i</t>
  </si>
  <si>
    <t>-183.387581623866-163.080873457186i</t>
  </si>
  <si>
    <t>49.4662722052164-3.63119874226859i</t>
  </si>
  <si>
    <t>-98.5415399180555-275.600284377468i</t>
  </si>
  <si>
    <t>68.6564011305373-275.452052711611i</t>
  </si>
  <si>
    <t>348.183973164014+572.488143319327i</t>
  </si>
  <si>
    <t>-749.785983885246+164.424199788259i</t>
  </si>
  <si>
    <t>-50.6452491163444-518.552078648107i</t>
  </si>
  <si>
    <t>-90.7049784183345-89.3418716818874i</t>
  </si>
  <si>
    <t>871.438097099247-575.212026580796i</t>
  </si>
  <si>
    <t>-80.4600409978643-63.6048541708835i</t>
  </si>
  <si>
    <t>-941.745541023112+733.25524496889i</t>
  </si>
  <si>
    <t>-224.318745277748+165.470955945995i</t>
  </si>
  <si>
    <t>497.266995766848-622.058478631624i</t>
  </si>
  <si>
    <t>895.511245034225+12.5199189459959i</t>
  </si>
  <si>
    <t>-242.347590032699+182.176274298183i</t>
  </si>
  <si>
    <t>95.9073794752036-172.881351559394i</t>
  </si>
  <si>
    <t>-1444.1663275267-79.9766041453098i</t>
  </si>
  <si>
    <t>634.43326026002+40.5940164769578i</t>
  </si>
  <si>
    <t>443.015112885981+305.885901768312i</t>
  </si>
  <si>
    <t>-48.8885895151772-125.202292759125i</t>
  </si>
  <si>
    <t>-974.982277143492+7.74855229893365i</t>
  </si>
  <si>
    <t>859.143400044008-610.948948406749i</t>
  </si>
  <si>
    <t>-310.35142599204+350.974647865019i</t>
  </si>
  <si>
    <t>-772.011854053496-324.4975494889i</t>
  </si>
  <si>
    <t>-80.4019236174072+781.695215421669i</t>
  </si>
  <si>
    <t>19.7252898405088-292.005832304808i</t>
  </si>
  <si>
    <t>4.15728014897616+232.502915424038i</t>
  </si>
  <si>
    <t>197.997037332333-340.555087156469i</t>
  </si>
  <si>
    <t>467.155787769961+87.8515688584406i</t>
  </si>
  <si>
    <t>-394.860945720452-501.660077381468i</t>
  </si>
  <si>
    <t>236.15859481889-79.0412729248667i</t>
  </si>
  <si>
    <t>44.9374066780399+377.949296353702i</t>
  </si>
  <si>
    <t>420.299999999999-522.2i</t>
  </si>
  <si>
    <t>-838.059520981819-1078.12398555158i</t>
  </si>
  <si>
    <t>350.872440269277+1003.19725405225i</t>
  </si>
  <si>
    <t>424.731989162936+576.879160644562i</t>
  </si>
  <si>
    <t>5.0322930152152+121.603787527115i</t>
  </si>
  <si>
    <t>26.0570605426163+361.091792758177i</t>
  </si>
  <si>
    <t>1026.87805019419+197.101239900204i</t>
  </si>
  <si>
    <t>-26.7687022311166-63.6473555298066i</t>
  </si>
  <si>
    <t>-71.0448711414195+304.004876524234i</t>
  </si>
  <si>
    <t>-144.135377819996+588.006584255712i</t>
  </si>
  <si>
    <t>441.972630187155-301.418279024991i</t>
  </si>
  <si>
    <t>-617.138204535302-249.994821147751i</t>
  </si>
  <si>
    <t>163.717061898429+541.685444553733i</t>
  </si>
  <si>
    <t>-339.278872017237-136.955404428394i</t>
  </si>
  <si>
    <t>135.655846971006-783.61361968175i</t>
  </si>
  <si>
    <t>81.5999300640163+422.882592382233i</t>
  </si>
  <si>
    <t>286.261190889511+154.536584721169i</t>
  </si>
  <si>
    <t>14.5338698550127+1270.18313890109i</t>
  </si>
  <si>
    <t>-303.261349018791-886.162642617232i</t>
  </si>
  <si>
    <t>275.195964109798-459.087274219049i</t>
  </si>
  <si>
    <t>528.920857826134-521.402817596835i</t>
  </si>
  <si>
    <t>-429.854346875545+652.614731694856i</t>
  </si>
  <si>
    <t>-820.652476787428+367.959584027384i</t>
  </si>
  <si>
    <t>-427.282969780677-24.5027910752704i</t>
  </si>
  <si>
    <t>925.649869350625+272.369805723825i</t>
  </si>
  <si>
    <t>908.31754023581+395.130448480338i</t>
  </si>
  <si>
    <t>192.206563587701-219.342412919876i</t>
  </si>
  <si>
    <t>-324.753746200727-543.636640526878i</t>
  </si>
  <si>
    <t>-263.457088327998+184.182053108421i</t>
  </si>
  <si>
    <t>-285.930354551601+1074.39544008323i</t>
  </si>
  <si>
    <t>671.753374553811+621.01925320013i</t>
  </si>
  <si>
    <t>269.408663730355-482.048325247689i</t>
  </si>
  <si>
    <t>71.5243616286388-589.17974387916i</t>
  </si>
  <si>
    <t>982.119528648973-865.174880569847i</t>
  </si>
  <si>
    <t>42.1425520857814+333.726948099418i</t>
  </si>
  <si>
    <t>-299.678891055353-512.166457566617i</t>
  </si>
  <si>
    <t>123.17376959492-580.629405820622i</t>
  </si>
  <si>
    <t>567.600592143289-791.576659254184i</t>
  </si>
  <si>
    <t>409.412981860149-267.601307696079i</t>
  </si>
  <si>
    <t>-603.051767664184-545.980267703009i</t>
  </si>
  <si>
    <t>140.053149819769+102.435052660338i</t>
  </si>
  <si>
    <t>164.087555080878-677.855763106044i</t>
  </si>
  <si>
    <t>-196.175063749327-133.326232338273i</t>
  </si>
  <si>
    <t>-1221.3683307221+320.35727923939i</t>
  </si>
  <si>
    <t>-960.270374481772+399.464374322107i</t>
  </si>
  <si>
    <t>730.704118663593+548.629567863671i</t>
  </si>
  <si>
    <t>-78.1190246020987-22.3769462479467i</t>
  </si>
  <si>
    <t>161.197383992332+686.724649134948i</t>
  </si>
  <si>
    <t>-308.381177424163+881.714611943788i</t>
  </si>
  <si>
    <t>-233.718936225152-1217.14829757076i</t>
  </si>
  <si>
    <t>1204.71210352339-180.074193195763i</t>
  </si>
  <si>
    <t>-713.195942616512+64.3110335384228i</t>
  </si>
  <si>
    <t>415.913626415209+526.536318432421i</t>
  </si>
  <si>
    <t>596.893217910751-875.279312726808i</t>
  </si>
  <si>
    <t>474.443646707464-285.294964414602i</t>
  </si>
  <si>
    <t>-584.398838738646-347.033621632832i</t>
  </si>
  <si>
    <t>432.025965716983-1095.89583155129i</t>
  </si>
  <si>
    <t>-1609.39178137344+588.380120478345i</t>
  </si>
  <si>
    <t>-354.124483965887-306.248886002795i</t>
  </si>
  <si>
    <t>308.703116519002+1559.63649147241i</t>
  </si>
  <si>
    <t>-544.33451473763+148.215038189297i</t>
  </si>
  <si>
    <t>625.983994731415-100.475341207884i</t>
  </si>
  <si>
    <t>-477.420992085414+560.328067581182i</t>
  </si>
  <si>
    <t>422.619512980697+919.918115979529i</t>
  </si>
  <si>
    <t>-544.084217010113-206.73648232177i</t>
  </si>
  <si>
    <t>705.413107779066+914.434933749417i</t>
  </si>
  <si>
    <t>223.915979910077+508.253553371596i</t>
  </si>
  <si>
    <t>923.421555702078-473.40023359497i</t>
  </si>
  <si>
    <t>-553.79513459435-38.4280834033413i</t>
  </si>
  <si>
    <t>-268.389131554191-386.422155273151i</t>
  </si>
  <si>
    <t>759.591010435033+387.505935368549i</t>
  </si>
  <si>
    <t>98.3562771735143-627.920198321387i</t>
  </si>
  <si>
    <t>-78.1771049741655+332.421705003706i</t>
  </si>
  <si>
    <t>-530.83290841545-388.343627417471i</t>
  </si>
  <si>
    <t>483.966845657235-870.792950353398i</t>
  </si>
  <si>
    <t>-879.391914560526+11.3940062188539i</t>
  </si>
  <si>
    <t>-176.346645471812+183.274035279598i</t>
  </si>
  <si>
    <t>-53.6277584861263+247.525878148686i</t>
  </si>
  <si>
    <t>-246.468235073525+181.192382539306i</t>
  </si>
  <si>
    <t>-62.9250047608996-362.053048973556i</t>
  </si>
  <si>
    <t>-90.8944852881375-366.311605389631i</t>
  </si>
  <si>
    <t>177.910989181768+305.993842651209i</t>
  </si>
  <si>
    <t>-334.686851224601-555.493586310169i</t>
  </si>
  <si>
    <t>707.782726228234+348.49637399135i</t>
  </si>
  <si>
    <t>190.390380631747+744.074526704412i</t>
  </si>
  <si>
    <t>-109.976648461433-155.829002070001i</t>
  </si>
  <si>
    <t>-15.2397025531635+214.584802698245i</t>
  </si>
  <si>
    <t>-423.615635642999-43.5508218539641i</t>
  </si>
  <si>
    <t>-863.608293265282+877.077086893891i</t>
  </si>
  <si>
    <t>709.63256899929+311.626111599184i</t>
  </si>
  <si>
    <t>230.212244781215+1227.62630477296i</t>
  </si>
  <si>
    <t>182.470447433809-381.065424316793i</t>
  </si>
  <si>
    <t>741.265709668128-331.449899716375i</t>
  </si>
  <si>
    <t>517.556895683026+247.084955730592i</t>
  </si>
  <si>
    <t>348.227762174045-662.254666148749i</t>
  </si>
  <si>
    <t>554.155825425123+2.09391973985862i</t>
  </si>
  <si>
    <t>619.200450595276+915.285373240092i</t>
  </si>
  <si>
    <t>-25.1588241509493-596.454014015557i</t>
  </si>
  <si>
    <t>-629.612181866941-84.6981102584334i</t>
  </si>
  <si>
    <t>-619.48171971718+966.648473411902i</t>
  </si>
  <si>
    <t>249.861090190729-311.62122114104i</t>
  </si>
  <si>
    <t>-82.1396088701243-322.907380624577i</t>
  </si>
  <si>
    <t>-510.572615347345-7.05753931159381i</t>
  </si>
  <si>
    <t>-39.5046333517268-697.706693319859i</t>
  </si>
  <si>
    <t>914.024201151772+499.031658385557i</t>
  </si>
  <si>
    <t>-129.443894755976-368.202136887355i</t>
  </si>
  <si>
    <t>67.3255218807213-8.81373018304187i</t>
  </si>
  <si>
    <t>-59.6596011638689-501.303364090626i</t>
  </si>
  <si>
    <t>-715.348280245723-159.172853739469i</t>
  </si>
  <si>
    <t>-656.245517236266+440.335717228497i</t>
  </si>
  <si>
    <t>-482.809582265677+707.654132654197i</t>
  </si>
  <si>
    <t>-50.7438942496423+558.366218045949i</t>
  </si>
  <si>
    <t>-82.649078441622-1071.96113998636i</t>
  </si>
  <si>
    <t>82.4818190113194+19.7302114150955i</t>
  </si>
  <si>
    <t>331.771513113323+315.7469603995i</t>
  </si>
  <si>
    <t>392.011439076312+702.593014643069i</t>
  </si>
  <si>
    <t>149.373746241802-551.022966392009i</t>
  </si>
  <si>
    <t>933.031648613991+616.46336154285i</t>
  </si>
  <si>
    <t>-149.907692987556+317.802602905252i</t>
  </si>
  <si>
    <t>-212.694524919419-524.347798822506i</t>
  </si>
  <si>
    <t>-205.731174140726+514.04095898307i</t>
  </si>
  <si>
    <t>-449.786965191199+145.64840641593i</t>
  </si>
  <si>
    <t>415.440277305664+238.903124891196i</t>
  </si>
  <si>
    <t>659.66937742508+35.9121067643828i</t>
  </si>
  <si>
    <t>1385.02282455632+53.6000465817319i</t>
  </si>
  <si>
    <t>-560.133958123784-151.753346404255i</t>
  </si>
  <si>
    <t>1192.78824307442-19.4723451000244i</t>
  </si>
  <si>
    <t>-293.3366389285+702.385692658426i</t>
  </si>
  <si>
    <t>225.203953851928-924.242192543555i</t>
  </si>
  <si>
    <t>324.85662090193-291.012436550382i</t>
  </si>
  <si>
    <t>-206.289242888035-1027.87882819985i</t>
  </si>
  <si>
    <t>-574.321021980547-502.874907463017i</t>
  </si>
  <si>
    <t>-1378.70743724467-448.054122975101i</t>
  </si>
  <si>
    <t>-93.9176524240614+472.366606082554i</t>
  </si>
  <si>
    <t>572.169838196364-488.791083500643i</t>
  </si>
  <si>
    <t>200.459844752295-219.208642974358i</t>
  </si>
  <si>
    <t>948.489355819505-237.059716560554i</t>
  </si>
  <si>
    <t>-758.453558362244+168.403905461126i</t>
  </si>
  <si>
    <t>-579.897718512843+724.053066784357i</t>
  </si>
  <si>
    <t>570.960047350202+1694.48804419588i</t>
  </si>
  <si>
    <t>-0.818507939183547-368.59950355031i</t>
  </si>
  <si>
    <t>89.9819418191397+274.570903513655i</t>
  </si>
  <si>
    <t>-520.49038427181-568.115939309712i</t>
  </si>
  <si>
    <t>-1141.45235759412+567.858409243299i</t>
  </si>
  <si>
    <t>-1332.06756151745-147.866473021688i</t>
  </si>
  <si>
    <t>307.693393542907+563.953258634378i</t>
  </si>
  <si>
    <t>594.720040421225+815.886363101726i</t>
  </si>
  <si>
    <t>1032.85131337503-867.279938900839i</t>
  </si>
  <si>
    <t>-230.262311815834+730.217233879429i</t>
  </si>
  <si>
    <t>222.697076675882-442.533654519166i</t>
  </si>
  <si>
    <t>767.384496072869+214.828197449499i</t>
  </si>
  <si>
    <t>490.038500504726+1275.53832412326i</t>
  </si>
  <si>
    <t>-371.037375428225+673.243238378906i</t>
  </si>
  <si>
    <t>133.048546705603-24.6933640982801i</t>
  </si>
  <si>
    <t>361.956725059951-242.462679786742i</t>
  </si>
  <si>
    <t>270.680099922724-271.501659545748i</t>
  </si>
  <si>
    <t>-893.761858280986+892.113755589211i</t>
  </si>
  <si>
    <t>482.571392920382+346.307817883185i</t>
  </si>
  <si>
    <t>468.957210144964-34.3118565366593i</t>
  </si>
  <si>
    <t>1072.61918477312-2140.74706425378i</t>
  </si>
  <si>
    <t>601.553874360082+304.101412775146i</t>
  </si>
  <si>
    <t>-174.525803275529-990.884602558918i</t>
  </si>
  <si>
    <t>5.0188229081929-804.021589647573i</t>
  </si>
  <si>
    <t>-1572.40752836555-957.796512447654i</t>
  </si>
  <si>
    <t>-321.133294047334+1041.41261838029i</t>
  </si>
  <si>
    <t>192.410958367998-323.028987983664i</t>
  </si>
  <si>
    <t>130.986342450957-1879.76209659471i</t>
  </si>
  <si>
    <t>-368.461830594943+696.924879323491i</t>
  </si>
  <si>
    <t>-525.265605948198+596.035758450698i</t>
  </si>
  <si>
    <t>-1144.1185682051-71.616175797422i</t>
  </si>
  <si>
    <t>-136.984164908006+657.994303601542i</t>
  </si>
  <si>
    <t>1497.07703152751+1185.24651228613i</t>
  </si>
  <si>
    <t>1329.91519871201+300.397979322816i</t>
  </si>
  <si>
    <t>398.522180781057-457.722554410861i</t>
  </si>
  <si>
    <t>-1375.13104439394-195.111624714083i</t>
  </si>
  <si>
    <t>286.379691389629+60.424209291345i</t>
  </si>
  <si>
    <t>1182.10237961856-898.556469352716i</t>
  </si>
  <si>
    <t>710.29096764832+1152.99899095156i</t>
  </si>
  <si>
    <t>-706.59196627135-2038.88512132765i</t>
  </si>
  <si>
    <t>-100.304312484511-784.780332198035i</t>
  </si>
  <si>
    <t>-212.908876571293-149.184105878685i</t>
  </si>
  <si>
    <t>-665.287623262365-797.769499118888i</t>
  </si>
  <si>
    <t>-857.285514325438+536.402798621348i</t>
  </si>
  <si>
    <t>-1169.81086774433+557.798651223198i</t>
  </si>
  <si>
    <t>124.300077958707+683.948668698584i</t>
  </si>
  <si>
    <t>-324.07692362755+635.615730199986i</t>
  </si>
  <si>
    <t>356.68524233155+1092.96706021616i</t>
  </si>
  <si>
    <t>-576.747823620159+325.821270353648i</t>
  </si>
  <si>
    <t>85.5341736494066-547.687273431166i</t>
  </si>
  <si>
    <t>-391.15864334944+965.21829864877i</t>
  </si>
  <si>
    <t>1198.45017031081+1212.38323046406i</t>
  </si>
  <si>
    <t>1353.98057515718-358.907588625443i</t>
  </si>
  <si>
    <t>252.947101967327-713.685055696165i</t>
  </si>
  <si>
    <t>-453.221030058424-462.870962772609i</t>
  </si>
  <si>
    <t>-22.2263575872553+826.498981278407i</t>
  </si>
  <si>
    <t>605.850078029119+43.9095206552703i</t>
  </si>
  <si>
    <t>-395.405301073171+974.278325251472i</t>
  </si>
  <si>
    <t>293.731721334332+385.644794129432i</t>
  </si>
  <si>
    <t>1158.62567509731-856.178892496175i</t>
  </si>
  <si>
    <t>-747.400627823731-12.6506087826993i</t>
  </si>
  <si>
    <t>-216.361528425709+217.024566506167i</t>
  </si>
  <si>
    <t>1083.26533947328+66.4644045410995i</t>
  </si>
  <si>
    <t>633.242916174489-1427.1211689311i</t>
  </si>
  <si>
    <t>-228.487672559997-854.982743948845i</t>
  </si>
  <si>
    <t>178.223187484961-61.699124574957i</t>
  </si>
  <si>
    <t>-505.75409221944+89.7680819096571i</t>
  </si>
  <si>
    <t>-484.915203216915-145.172703397304i</t>
  </si>
  <si>
    <t>217.307312877991-1594.13743992647i</t>
  </si>
  <si>
    <t>-186.782053739554+55.5277553520636i</t>
  </si>
  <si>
    <t>268.091014926194+851.263850031695i</t>
  </si>
  <si>
    <t>-793.73850563941-1299.46140981585i</t>
  </si>
  <si>
    <t>1346.96431462814+38.4980220143802i</t>
  </si>
  <si>
    <t>-614.359863344505-772.595743698741i</t>
  </si>
  <si>
    <t>423.299574854026+591.0714837815i</t>
  </si>
  <si>
    <t>-751.779819274926+649.512373619284i</t>
  </si>
  <si>
    <t>-1105.41534885586+1108.24805633353i</t>
  </si>
  <si>
    <t>446.965219505288-98.7630098794878i</t>
  </si>
  <si>
    <t>694.62202202781+372.946428726182i</t>
  </si>
  <si>
    <t>-614.584439205616+286.380478693668i</t>
  </si>
  <si>
    <t>-2122.41307259188-1217.23678034602i</t>
  </si>
  <si>
    <t>799.352937818659+836.596622229635i</t>
  </si>
  <si>
    <t>-297.958399907165-289.037340258714i</t>
  </si>
  <si>
    <t>2518.59906901932-557.712708318526i</t>
  </si>
  <si>
    <t>751.634937308814+175.347302961956i</t>
  </si>
  <si>
    <t>-883.218276242366-550.686580080523i</t>
  </si>
  <si>
    <t>1121.51084315765-488.162470784453i</t>
  </si>
  <si>
    <t>172.665880300468+823.830325697863i</t>
  </si>
  <si>
    <t>-229.66394149098+836.912029019086i</t>
  </si>
  <si>
    <t>81.9507740855985+128.444904458861i</t>
  </si>
  <si>
    <t>-154.994182480924+1881.13469729783i</t>
  </si>
  <si>
    <t>-646.157706663516-3003.78878418555i</t>
  </si>
  <si>
    <t>-1.46377502519385-1156.69437994383i</t>
  </si>
  <si>
    <t>-1583.71981004327+831.348487575197i</t>
  </si>
  <si>
    <t>673.672134865946-237.248077731796i</t>
  </si>
  <si>
    <t>-475.413606884625-1567.88793777392i</t>
  </si>
  <si>
    <t>764.126316647299-541.796294183413i</t>
  </si>
  <si>
    <t>259.175877897413-912.314146839882i</t>
  </si>
  <si>
    <t>865.688679770616+675.952673222237i</t>
  </si>
  <si>
    <t>-271.353388663949-3186.49008663506i</t>
  </si>
  <si>
    <t>-1081.15548408204-2794.91465821251i</t>
  </si>
  <si>
    <t>-7993.18671615802+2178.85296651533i</t>
  </si>
  <si>
    <t>2426.87217030772+453.925494952902i</t>
  </si>
  <si>
    <t>833.776487760556-1086.9776515566i</t>
  </si>
  <si>
    <t>-732.991672867003+994.083152298637i</t>
  </si>
  <si>
    <t>-2289.42149992983+1992.85316022399i</t>
  </si>
  <si>
    <t>3486.4611757464+3538.01238320978i</t>
  </si>
  <si>
    <t>-9619.05825480932-8795.94252075462i</t>
  </si>
  <si>
    <t>-5698.41504291099-4537.3546375817i</t>
  </si>
  <si>
    <t>-18881.2671140383+40036.9162785151i</t>
  </si>
  <si>
    <t>1522.96263511213-5096.07341229299i</t>
  </si>
  <si>
    <t>-981.768942941911-4430.08930898118i</t>
  </si>
  <si>
    <t>609.162065140518+678.905662654592i</t>
  </si>
  <si>
    <t>4971.52051560274+6881.58756088574i</t>
  </si>
  <si>
    <t>1003.3383349844-839.359160533291i</t>
  </si>
  <si>
    <t>-6297.03045710453+9396.21734770841i</t>
  </si>
  <si>
    <t>-7275.2331265277+7646.89427286819i</t>
  </si>
  <si>
    <r>
      <t xml:space="preserve">Sampling interval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</rPr>
      <t xml:space="preserve">t </t>
    </r>
    <r>
      <rPr>
        <sz val="11"/>
        <color theme="1"/>
        <rFont val="Calibri"/>
        <family val="2"/>
        <scheme val="minor"/>
      </rPr>
      <t>given we have monthly data 1/12</t>
    </r>
  </si>
  <si>
    <t>Number of data points N</t>
  </si>
  <si>
    <t>see col H</t>
  </si>
  <si>
    <t>=(1,2,…,1024)/(1024/2)*6</t>
  </si>
  <si>
    <r>
      <t>Sampling frequency f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(1/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</rPr>
      <t>t)</t>
    </r>
  </si>
  <si>
    <t>Total time T in years</t>
  </si>
  <si>
    <t>Start date</t>
  </si>
  <si>
    <t>End date</t>
  </si>
  <si>
    <t>Total in m</t>
  </si>
  <si>
    <t>Total in y</t>
  </si>
  <si>
    <r>
      <t>Number of DFTs k (f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/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f)</t>
    </r>
  </si>
  <si>
    <t>years as a fraction</t>
  </si>
  <si>
    <r>
      <t xml:space="preserve">Alt ways to find the frequency increments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</rPr>
      <t>f</t>
    </r>
  </si>
  <si>
    <t>Period</t>
  </si>
  <si>
    <t>Cell I10=10.7</t>
  </si>
  <si>
    <r>
      <t xml:space="preserve">which is periodicity of 10.7 years or </t>
    </r>
    <r>
      <rPr>
        <sz val="11"/>
        <color theme="1"/>
        <rFont val="Symbol"/>
        <family val="1"/>
        <charset val="2"/>
      </rPr>
      <t>»</t>
    </r>
    <r>
      <rPr>
        <sz val="11"/>
        <color theme="1"/>
        <rFont val="Calibri"/>
        <family val="2"/>
      </rPr>
      <t xml:space="preserve"> 11 years</t>
    </r>
  </si>
  <si>
    <r>
      <t>Folding frequency f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(=1/2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</rPr>
      <t>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</si>
</sst>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0"/>
    <numFmt numFmtId="166" formatCode="0.0000"/>
    <numFmt numFmtId="167" formatCode="0.0"/>
    <numFmt numFmtId="168" formatCode="[$-F800]dddd\,\ mmmm\ dd\,\ yyyy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b/>
      <vertAlign val="superscript"/>
      <sz val="10"/>
      <name val="Arial"/>
      <family val="2"/>
    </font>
    <font>
      <vertAlign val="subscript"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6" fillId="0" borderId="0"/>
    <xf numFmtId="0" fontId="6" fillId="0" borderId="0"/>
  </cellStyleXfs>
  <cellXfs count="110">
    <xf numFmtId="0" fontId="0" fillId="0" borderId="0" xfId="0"/>
    <xf numFmtId="0" fontId="9" fillId="0" borderId="0" xfId="0" applyFont="1"/>
    <xf numFmtId="0" fontId="8" fillId="0" borderId="1" xfId="0" applyFont="1" applyBorder="1"/>
    <xf numFmtId="0" fontId="0" fillId="0" borderId="2" xfId="0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8" fillId="0" borderId="0" xfId="0" quotePrefix="1" applyFont="1" applyBorder="1"/>
    <xf numFmtId="0" fontId="8" fillId="0" borderId="9" xfId="0" applyFont="1" applyBorder="1"/>
    <xf numFmtId="0" fontId="8" fillId="0" borderId="8" xfId="0" applyFont="1" applyBorder="1"/>
    <xf numFmtId="0" fontId="11" fillId="0" borderId="0" xfId="0" applyFont="1" applyBorder="1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11" fillId="6" borderId="0" xfId="0" applyFont="1" applyFill="1"/>
    <xf numFmtId="0" fontId="0" fillId="7" borderId="0" xfId="0" applyFill="1" applyBorder="1"/>
    <xf numFmtId="0" fontId="9" fillId="8" borderId="0" xfId="0" applyFont="1" applyFill="1"/>
    <xf numFmtId="0" fontId="0" fillId="8" borderId="0" xfId="0" applyFill="1" applyBorder="1"/>
    <xf numFmtId="0" fontId="9" fillId="7" borderId="0" xfId="0" applyFont="1" applyFill="1"/>
    <xf numFmtId="0" fontId="0" fillId="3" borderId="0" xfId="0" applyFill="1"/>
    <xf numFmtId="0" fontId="9" fillId="3" borderId="0" xfId="0" applyFont="1" applyFill="1"/>
    <xf numFmtId="0" fontId="9" fillId="2" borderId="0" xfId="0" applyFont="1" applyFill="1"/>
    <xf numFmtId="0" fontId="0" fillId="9" borderId="0" xfId="0" applyFill="1" applyBorder="1"/>
    <xf numFmtId="0" fontId="0" fillId="10" borderId="0" xfId="0" applyFill="1"/>
    <xf numFmtId="0" fontId="9" fillId="10" borderId="0" xfId="0" applyFont="1" applyFill="1"/>
    <xf numFmtId="0" fontId="9" fillId="0" borderId="0" xfId="0" applyFont="1" applyAlignment="1">
      <alignment horizontal="right"/>
    </xf>
    <xf numFmtId="164" fontId="0" fillId="0" borderId="0" xfId="0" applyNumberFormat="1"/>
    <xf numFmtId="15" fontId="0" fillId="0" borderId="0" xfId="0" applyNumberFormat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/>
    <xf numFmtId="0" fontId="7" fillId="0" borderId="0" xfId="1" quotePrefix="1"/>
    <xf numFmtId="0" fontId="7" fillId="0" borderId="0" xfId="1" applyAlignment="1">
      <alignment horizontal="right"/>
    </xf>
    <xf numFmtId="165" fontId="7" fillId="0" borderId="0" xfId="1" applyNumberFormat="1"/>
    <xf numFmtId="166" fontId="7" fillId="0" borderId="0" xfId="1" applyNumberFormat="1"/>
    <xf numFmtId="164" fontId="7" fillId="0" borderId="0" xfId="1" applyNumberFormat="1"/>
    <xf numFmtId="0" fontId="8" fillId="0" borderId="0" xfId="1" applyFont="1"/>
    <xf numFmtId="0" fontId="7" fillId="0" borderId="0" xfId="1" applyFont="1"/>
    <xf numFmtId="0" fontId="16" fillId="0" borderId="0" xfId="2" applyFont="1"/>
    <xf numFmtId="0" fontId="7" fillId="0" borderId="0" xfId="2" applyFont="1"/>
    <xf numFmtId="2" fontId="7" fillId="0" borderId="0" xfId="2" applyNumberFormat="1" applyFont="1"/>
    <xf numFmtId="0" fontId="17" fillId="11" borderId="0" xfId="2" applyFont="1" applyFill="1"/>
    <xf numFmtId="1" fontId="7" fillId="0" borderId="0" xfId="1" applyNumberFormat="1"/>
    <xf numFmtId="167" fontId="7" fillId="0" borderId="0" xfId="1" applyNumberFormat="1"/>
    <xf numFmtId="1" fontId="7" fillId="0" borderId="0" xfId="2" applyNumberFormat="1" applyFont="1"/>
    <xf numFmtId="0" fontId="7" fillId="0" borderId="0" xfId="1" applyAlignment="1">
      <alignment horizontal="center"/>
    </xf>
    <xf numFmtId="0" fontId="6" fillId="0" borderId="0" xfId="3"/>
    <xf numFmtId="0" fontId="18" fillId="0" borderId="0" xfId="3" applyFont="1"/>
    <xf numFmtId="0" fontId="19" fillId="0" borderId="0" xfId="3" applyFont="1"/>
    <xf numFmtId="0" fontId="6" fillId="0" borderId="0" xfId="3" quotePrefix="1"/>
    <xf numFmtId="0" fontId="20" fillId="0" borderId="0" xfId="3" quotePrefix="1" applyFont="1"/>
    <xf numFmtId="0" fontId="22" fillId="0" borderId="0" xfId="3" applyFont="1"/>
    <xf numFmtId="0" fontId="23" fillId="0" borderId="0" xfId="3" applyFont="1"/>
    <xf numFmtId="0" fontId="6" fillId="0" borderId="2" xfId="3" applyBorder="1"/>
    <xf numFmtId="0" fontId="6" fillId="0" borderId="12" xfId="3" applyBorder="1" applyAlignment="1">
      <alignment horizontal="right"/>
    </xf>
    <xf numFmtId="0" fontId="6" fillId="0" borderId="12" xfId="3" applyBorder="1"/>
    <xf numFmtId="0" fontId="6" fillId="0" borderId="1" xfId="3" applyBorder="1"/>
    <xf numFmtId="0" fontId="6" fillId="0" borderId="5" xfId="3" applyBorder="1"/>
    <xf numFmtId="0" fontId="6" fillId="0" borderId="8" xfId="3" quotePrefix="1" applyBorder="1"/>
    <xf numFmtId="0" fontId="6" fillId="0" borderId="9" xfId="3" applyBorder="1"/>
    <xf numFmtId="0" fontId="6" fillId="0" borderId="6" xfId="3" applyBorder="1"/>
    <xf numFmtId="0" fontId="6" fillId="0" borderId="0" xfId="3" quotePrefix="1" applyBorder="1"/>
    <xf numFmtId="0" fontId="6" fillId="0" borderId="4" xfId="3" applyBorder="1"/>
    <xf numFmtId="0" fontId="6" fillId="0" borderId="2" xfId="3" quotePrefix="1" applyBorder="1"/>
    <xf numFmtId="0" fontId="6" fillId="0" borderId="12" xfId="3" quotePrefix="1" applyBorder="1"/>
    <xf numFmtId="0" fontId="6" fillId="0" borderId="1" xfId="3" quotePrefix="1" applyBorder="1"/>
    <xf numFmtId="0" fontId="7" fillId="12" borderId="0" xfId="1" applyFill="1"/>
    <xf numFmtId="0" fontId="8" fillId="0" borderId="0" xfId="1" applyFont="1" applyFill="1"/>
    <xf numFmtId="0" fontId="7" fillId="0" borderId="0" xfId="1" applyFill="1" applyBorder="1"/>
    <xf numFmtId="0" fontId="7" fillId="0" borderId="0" xfId="1" quotePrefix="1" applyFill="1" applyBorder="1"/>
    <xf numFmtId="0" fontId="7" fillId="0" borderId="0" xfId="1" applyFont="1" applyFill="1" applyBorder="1"/>
    <xf numFmtId="0" fontId="7" fillId="0" borderId="0" xfId="1" quotePrefix="1" applyFont="1" applyFill="1" applyBorder="1"/>
    <xf numFmtId="0" fontId="6" fillId="0" borderId="0" xfId="4"/>
    <xf numFmtId="0" fontId="6" fillId="12" borderId="0" xfId="4" applyFill="1"/>
    <xf numFmtId="0" fontId="6" fillId="0" borderId="0" xfId="4" quotePrefix="1"/>
    <xf numFmtId="0" fontId="6" fillId="0" borderId="0" xfId="4" applyAlignment="1">
      <alignment horizontal="left"/>
    </xf>
    <xf numFmtId="0" fontId="26" fillId="0" borderId="0" xfId="3" applyFont="1"/>
    <xf numFmtId="0" fontId="5" fillId="0" borderId="0" xfId="3" quotePrefix="1" applyFont="1"/>
    <xf numFmtId="0" fontId="4" fillId="0" borderId="0" xfId="4" applyFont="1"/>
    <xf numFmtId="0" fontId="4" fillId="0" borderId="0" xfId="3" applyFont="1"/>
    <xf numFmtId="0" fontId="3" fillId="0" borderId="0" xfId="3" quotePrefix="1" applyFont="1"/>
    <xf numFmtId="0" fontId="19" fillId="0" borderId="0" xfId="1" applyFont="1"/>
    <xf numFmtId="0" fontId="19" fillId="12" borderId="0" xfId="1" applyFont="1" applyFill="1"/>
    <xf numFmtId="0" fontId="7" fillId="0" borderId="0" xfId="1" applyFont="1" applyFill="1"/>
    <xf numFmtId="0" fontId="19" fillId="0" borderId="0" xfId="1" applyNumberFormat="1" applyFont="1"/>
    <xf numFmtId="0" fontId="19" fillId="12" borderId="0" xfId="1" applyNumberFormat="1" applyFont="1" applyFill="1"/>
    <xf numFmtId="0" fontId="2" fillId="0" borderId="0" xfId="4" applyFont="1"/>
    <xf numFmtId="14" fontId="6" fillId="0" borderId="0" xfId="4" applyNumberFormat="1"/>
    <xf numFmtId="168" fontId="2" fillId="0" borderId="0" xfId="4" applyNumberFormat="1" applyFont="1"/>
    <xf numFmtId="168" fontId="6" fillId="0" borderId="0" xfId="4" applyNumberFormat="1"/>
    <xf numFmtId="0" fontId="2" fillId="0" borderId="0" xfId="4" applyFont="1" applyAlignment="1">
      <alignment horizontal="right"/>
    </xf>
    <xf numFmtId="0" fontId="2" fillId="0" borderId="0" xfId="4" quotePrefix="1" applyFont="1"/>
    <xf numFmtId="167" fontId="6" fillId="0" borderId="0" xfId="4" applyNumberFormat="1"/>
    <xf numFmtId="0" fontId="0" fillId="12" borderId="0" xfId="0" applyFill="1"/>
  </cellXfs>
  <cellStyles count="5">
    <cellStyle name="Normal" xfId="0" builtinId="0"/>
    <cellStyle name="Normal 2" xfId="1" xr:uid="{00000000-0005-0000-0000-000001000000}"/>
    <cellStyle name="Normal 2 2" xfId="3" xr:uid="{998468CA-752F-4E05-BF61-4AC19BD9787C}"/>
    <cellStyle name="Normal 3" xfId="4" xr:uid="{F69C31A5-9CCE-47D4-9523-02DBF2A3ED89}"/>
    <cellStyle name="Normal_Ex. 8.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'13.1.1'!$A$1:$A$128</c:f>
              <c:numCache>
                <c:formatCode>General</c:formatCode>
                <c:ptCount val="128"/>
                <c:pt idx="0">
                  <c:v>6.5</c:v>
                </c:pt>
                <c:pt idx="1">
                  <c:v>7.3</c:v>
                </c:pt>
                <c:pt idx="2">
                  <c:v>8.3000000000000007</c:v>
                </c:pt>
                <c:pt idx="3">
                  <c:v>8</c:v>
                </c:pt>
                <c:pt idx="4">
                  <c:v>12.6</c:v>
                </c:pt>
                <c:pt idx="5">
                  <c:v>13.6</c:v>
                </c:pt>
                <c:pt idx="6">
                  <c:v>16.899999999999999</c:v>
                </c:pt>
                <c:pt idx="7">
                  <c:v>18</c:v>
                </c:pt>
                <c:pt idx="8">
                  <c:v>13.2</c:v>
                </c:pt>
                <c:pt idx="9">
                  <c:v>11.9</c:v>
                </c:pt>
                <c:pt idx="10">
                  <c:v>6.9</c:v>
                </c:pt>
                <c:pt idx="11">
                  <c:v>4.3</c:v>
                </c:pt>
                <c:pt idx="12">
                  <c:v>3.3</c:v>
                </c:pt>
                <c:pt idx="13">
                  <c:v>1.5</c:v>
                </c:pt>
                <c:pt idx="14">
                  <c:v>7.9</c:v>
                </c:pt>
                <c:pt idx="15">
                  <c:v>7.9</c:v>
                </c:pt>
                <c:pt idx="16">
                  <c:v>10.8</c:v>
                </c:pt>
                <c:pt idx="17">
                  <c:v>12.1</c:v>
                </c:pt>
                <c:pt idx="18">
                  <c:v>17.3</c:v>
                </c:pt>
                <c:pt idx="19">
                  <c:v>17.100000000000001</c:v>
                </c:pt>
                <c:pt idx="20">
                  <c:v>14.7</c:v>
                </c:pt>
                <c:pt idx="21">
                  <c:v>10.199999999999999</c:v>
                </c:pt>
                <c:pt idx="22">
                  <c:v>6.8</c:v>
                </c:pt>
                <c:pt idx="23">
                  <c:v>4.7</c:v>
                </c:pt>
                <c:pt idx="24">
                  <c:v>3.7</c:v>
                </c:pt>
                <c:pt idx="25">
                  <c:v>5.4</c:v>
                </c:pt>
                <c:pt idx="26">
                  <c:v>7.5</c:v>
                </c:pt>
                <c:pt idx="27">
                  <c:v>8.6999999999999993</c:v>
                </c:pt>
                <c:pt idx="28">
                  <c:v>13.6</c:v>
                </c:pt>
                <c:pt idx="29">
                  <c:v>15.7</c:v>
                </c:pt>
                <c:pt idx="30">
                  <c:v>16.2</c:v>
                </c:pt>
                <c:pt idx="31">
                  <c:v>15.3</c:v>
                </c:pt>
                <c:pt idx="32">
                  <c:v>13.4</c:v>
                </c:pt>
                <c:pt idx="33">
                  <c:v>7.8</c:v>
                </c:pt>
                <c:pt idx="34">
                  <c:v>7.4</c:v>
                </c:pt>
                <c:pt idx="35">
                  <c:v>3.6</c:v>
                </c:pt>
                <c:pt idx="36">
                  <c:v>5.9</c:v>
                </c:pt>
                <c:pt idx="37">
                  <c:v>4.5999999999999996</c:v>
                </c:pt>
                <c:pt idx="38">
                  <c:v>6.7</c:v>
                </c:pt>
                <c:pt idx="39">
                  <c:v>9.5</c:v>
                </c:pt>
                <c:pt idx="40">
                  <c:v>11.4</c:v>
                </c:pt>
                <c:pt idx="41">
                  <c:v>15</c:v>
                </c:pt>
                <c:pt idx="42">
                  <c:v>15.2</c:v>
                </c:pt>
                <c:pt idx="43">
                  <c:v>14.6</c:v>
                </c:pt>
                <c:pt idx="44">
                  <c:v>12.4</c:v>
                </c:pt>
                <c:pt idx="45">
                  <c:v>8.5</c:v>
                </c:pt>
                <c:pt idx="46">
                  <c:v>4.5999999999999996</c:v>
                </c:pt>
                <c:pt idx="47">
                  <c:v>5.5</c:v>
                </c:pt>
                <c:pt idx="48">
                  <c:v>5.3</c:v>
                </c:pt>
                <c:pt idx="49">
                  <c:v>3.2</c:v>
                </c:pt>
                <c:pt idx="50">
                  <c:v>7.7</c:v>
                </c:pt>
                <c:pt idx="51">
                  <c:v>8.1</c:v>
                </c:pt>
                <c:pt idx="52">
                  <c:v>10.7</c:v>
                </c:pt>
                <c:pt idx="53">
                  <c:v>14.5</c:v>
                </c:pt>
                <c:pt idx="54">
                  <c:v>18</c:v>
                </c:pt>
                <c:pt idx="55">
                  <c:v>16</c:v>
                </c:pt>
                <c:pt idx="56">
                  <c:v>12.7</c:v>
                </c:pt>
                <c:pt idx="57">
                  <c:v>10.199999999999999</c:v>
                </c:pt>
                <c:pt idx="58">
                  <c:v>10.1</c:v>
                </c:pt>
                <c:pt idx="59">
                  <c:v>6.4</c:v>
                </c:pt>
                <c:pt idx="60">
                  <c:v>4.8</c:v>
                </c:pt>
                <c:pt idx="61">
                  <c:v>6.5</c:v>
                </c:pt>
                <c:pt idx="62">
                  <c:v>5.6</c:v>
                </c:pt>
                <c:pt idx="63">
                  <c:v>9.1</c:v>
                </c:pt>
                <c:pt idx="64">
                  <c:v>11.6</c:v>
                </c:pt>
                <c:pt idx="65">
                  <c:v>14.3</c:v>
                </c:pt>
                <c:pt idx="66">
                  <c:v>18.600000000000001</c:v>
                </c:pt>
                <c:pt idx="67">
                  <c:v>19.2</c:v>
                </c:pt>
                <c:pt idx="68">
                  <c:v>13.7</c:v>
                </c:pt>
                <c:pt idx="69">
                  <c:v>12.9</c:v>
                </c:pt>
                <c:pt idx="70">
                  <c:v>7.7</c:v>
                </c:pt>
                <c:pt idx="71">
                  <c:v>2.2999999999999998</c:v>
                </c:pt>
                <c:pt idx="72">
                  <c:v>4.3</c:v>
                </c:pt>
                <c:pt idx="73">
                  <c:v>2.5</c:v>
                </c:pt>
                <c:pt idx="74">
                  <c:v>4.5</c:v>
                </c:pt>
                <c:pt idx="75">
                  <c:v>8.5</c:v>
                </c:pt>
                <c:pt idx="76">
                  <c:v>9.1</c:v>
                </c:pt>
                <c:pt idx="77">
                  <c:v>14.4</c:v>
                </c:pt>
                <c:pt idx="78">
                  <c:v>16.5</c:v>
                </c:pt>
                <c:pt idx="79">
                  <c:v>16.5</c:v>
                </c:pt>
                <c:pt idx="80">
                  <c:v>13.6</c:v>
                </c:pt>
                <c:pt idx="81">
                  <c:v>11.7</c:v>
                </c:pt>
                <c:pt idx="82">
                  <c:v>5.9</c:v>
                </c:pt>
                <c:pt idx="83">
                  <c:v>2.9</c:v>
                </c:pt>
                <c:pt idx="84">
                  <c:v>2.5</c:v>
                </c:pt>
                <c:pt idx="85">
                  <c:v>6.7</c:v>
                </c:pt>
                <c:pt idx="86">
                  <c:v>8.4</c:v>
                </c:pt>
                <c:pt idx="87">
                  <c:v>9</c:v>
                </c:pt>
                <c:pt idx="88">
                  <c:v>11.5</c:v>
                </c:pt>
                <c:pt idx="89">
                  <c:v>14.1</c:v>
                </c:pt>
                <c:pt idx="90">
                  <c:v>16.7</c:v>
                </c:pt>
                <c:pt idx="91">
                  <c:v>18.899999999999999</c:v>
                </c:pt>
                <c:pt idx="92">
                  <c:v>14.2</c:v>
                </c:pt>
                <c:pt idx="93">
                  <c:v>10.199999999999999</c:v>
                </c:pt>
                <c:pt idx="94">
                  <c:v>8.4</c:v>
                </c:pt>
                <c:pt idx="95">
                  <c:v>5.8</c:v>
                </c:pt>
                <c:pt idx="96">
                  <c:v>5.2</c:v>
                </c:pt>
                <c:pt idx="97">
                  <c:v>7.3</c:v>
                </c:pt>
                <c:pt idx="98">
                  <c:v>7.9</c:v>
                </c:pt>
                <c:pt idx="99">
                  <c:v>7.7</c:v>
                </c:pt>
                <c:pt idx="100">
                  <c:v>13.1</c:v>
                </c:pt>
                <c:pt idx="101">
                  <c:v>14.2</c:v>
                </c:pt>
                <c:pt idx="102">
                  <c:v>15.5</c:v>
                </c:pt>
                <c:pt idx="103">
                  <c:v>15.9</c:v>
                </c:pt>
                <c:pt idx="104">
                  <c:v>14.9</c:v>
                </c:pt>
                <c:pt idx="105">
                  <c:v>10.6</c:v>
                </c:pt>
                <c:pt idx="106">
                  <c:v>6.2</c:v>
                </c:pt>
                <c:pt idx="107">
                  <c:v>5.5</c:v>
                </c:pt>
                <c:pt idx="108">
                  <c:v>5.5</c:v>
                </c:pt>
                <c:pt idx="109">
                  <c:v>5.3</c:v>
                </c:pt>
                <c:pt idx="110">
                  <c:v>7.4</c:v>
                </c:pt>
                <c:pt idx="111">
                  <c:v>9.4</c:v>
                </c:pt>
                <c:pt idx="112">
                  <c:v>12.9</c:v>
                </c:pt>
                <c:pt idx="113">
                  <c:v>13.9</c:v>
                </c:pt>
                <c:pt idx="114">
                  <c:v>17.7</c:v>
                </c:pt>
                <c:pt idx="115">
                  <c:v>16.100000000000001</c:v>
                </c:pt>
                <c:pt idx="116">
                  <c:v>15.6</c:v>
                </c:pt>
                <c:pt idx="117">
                  <c:v>10.7</c:v>
                </c:pt>
                <c:pt idx="118">
                  <c:v>7.9</c:v>
                </c:pt>
                <c:pt idx="119">
                  <c:v>5</c:v>
                </c:pt>
                <c:pt idx="120">
                  <c:v>4.9000000000000004</c:v>
                </c:pt>
                <c:pt idx="121">
                  <c:v>6.3</c:v>
                </c:pt>
                <c:pt idx="122">
                  <c:v>7.6</c:v>
                </c:pt>
                <c:pt idx="123">
                  <c:v>7.8</c:v>
                </c:pt>
                <c:pt idx="124">
                  <c:v>12.1</c:v>
                </c:pt>
                <c:pt idx="125">
                  <c:v>15.1</c:v>
                </c:pt>
                <c:pt idx="126">
                  <c:v>15.5</c:v>
                </c:pt>
                <c:pt idx="12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5-4906-AE4D-ADC0DF790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226624"/>
        <c:axId val="595227608"/>
      </c:lineChart>
      <c:catAx>
        <c:axId val="595226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227608"/>
        <c:crosses val="autoZero"/>
        <c:auto val="1"/>
        <c:lblAlgn val="ctr"/>
        <c:lblOffset val="100"/>
        <c:noMultiLvlLbl val="0"/>
      </c:catAx>
      <c:valAx>
        <c:axId val="59522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22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'13.1.24'!$F$4</c:f>
              <c:strCache>
                <c:ptCount val="1"/>
                <c:pt idx="0">
                  <c:v>Power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'13.1.24'!$E$6:$E$260</c:f>
              <c:numCache>
                <c:formatCode>General</c:formatCode>
                <c:ptCount val="255"/>
                <c:pt idx="0">
                  <c:v>3.90625E-3</c:v>
                </c:pt>
                <c:pt idx="1">
                  <c:v>7.8125E-3</c:v>
                </c:pt>
                <c:pt idx="2">
                  <c:v>1.171875E-2</c:v>
                </c:pt>
                <c:pt idx="3">
                  <c:v>1.5625E-2</c:v>
                </c:pt>
                <c:pt idx="4">
                  <c:v>1.953125E-2</c:v>
                </c:pt>
                <c:pt idx="5">
                  <c:v>2.34375E-2</c:v>
                </c:pt>
                <c:pt idx="6">
                  <c:v>2.734375E-2</c:v>
                </c:pt>
                <c:pt idx="7">
                  <c:v>3.125E-2</c:v>
                </c:pt>
                <c:pt idx="8">
                  <c:v>3.515625E-2</c:v>
                </c:pt>
                <c:pt idx="9">
                  <c:v>3.90625E-2</c:v>
                </c:pt>
                <c:pt idx="10">
                  <c:v>4.296875E-2</c:v>
                </c:pt>
                <c:pt idx="11">
                  <c:v>4.6875E-2</c:v>
                </c:pt>
                <c:pt idx="12">
                  <c:v>5.078125E-2</c:v>
                </c:pt>
                <c:pt idx="13">
                  <c:v>5.46875E-2</c:v>
                </c:pt>
                <c:pt idx="14">
                  <c:v>5.859375E-2</c:v>
                </c:pt>
                <c:pt idx="15">
                  <c:v>6.25E-2</c:v>
                </c:pt>
                <c:pt idx="16">
                  <c:v>6.640625E-2</c:v>
                </c:pt>
                <c:pt idx="17">
                  <c:v>7.03125E-2</c:v>
                </c:pt>
                <c:pt idx="18">
                  <c:v>7.421875E-2</c:v>
                </c:pt>
                <c:pt idx="19">
                  <c:v>7.8125E-2</c:v>
                </c:pt>
                <c:pt idx="20">
                  <c:v>8.203125E-2</c:v>
                </c:pt>
                <c:pt idx="21">
                  <c:v>8.59375E-2</c:v>
                </c:pt>
                <c:pt idx="22">
                  <c:v>8.984375E-2</c:v>
                </c:pt>
                <c:pt idx="23">
                  <c:v>9.375E-2</c:v>
                </c:pt>
                <c:pt idx="24">
                  <c:v>9.765625E-2</c:v>
                </c:pt>
                <c:pt idx="25">
                  <c:v>0.1015625</c:v>
                </c:pt>
                <c:pt idx="26">
                  <c:v>0.10546875</c:v>
                </c:pt>
                <c:pt idx="27">
                  <c:v>0.109375</c:v>
                </c:pt>
                <c:pt idx="28">
                  <c:v>0.11328125</c:v>
                </c:pt>
                <c:pt idx="29">
                  <c:v>0.1171875</c:v>
                </c:pt>
                <c:pt idx="30">
                  <c:v>0.12109375</c:v>
                </c:pt>
                <c:pt idx="31">
                  <c:v>0.125</c:v>
                </c:pt>
                <c:pt idx="32">
                  <c:v>0.12890625</c:v>
                </c:pt>
                <c:pt idx="33">
                  <c:v>0.1328125</c:v>
                </c:pt>
                <c:pt idx="34">
                  <c:v>0.13671875</c:v>
                </c:pt>
                <c:pt idx="35">
                  <c:v>0.140625</c:v>
                </c:pt>
                <c:pt idx="36">
                  <c:v>0.14453125</c:v>
                </c:pt>
                <c:pt idx="37">
                  <c:v>0.1484375</c:v>
                </c:pt>
                <c:pt idx="38">
                  <c:v>0.15234375</c:v>
                </c:pt>
                <c:pt idx="39">
                  <c:v>0.15625</c:v>
                </c:pt>
                <c:pt idx="40">
                  <c:v>0.16015625</c:v>
                </c:pt>
                <c:pt idx="41">
                  <c:v>0.1640625</c:v>
                </c:pt>
                <c:pt idx="42">
                  <c:v>0.16796875</c:v>
                </c:pt>
                <c:pt idx="43">
                  <c:v>0.171875</c:v>
                </c:pt>
                <c:pt idx="44">
                  <c:v>0.17578125</c:v>
                </c:pt>
                <c:pt idx="45">
                  <c:v>0.1796875</c:v>
                </c:pt>
                <c:pt idx="46">
                  <c:v>0.18359375</c:v>
                </c:pt>
                <c:pt idx="47">
                  <c:v>0.1875</c:v>
                </c:pt>
                <c:pt idx="48">
                  <c:v>0.19140625</c:v>
                </c:pt>
                <c:pt idx="49">
                  <c:v>0.1953125</c:v>
                </c:pt>
                <c:pt idx="50">
                  <c:v>0.19921875</c:v>
                </c:pt>
                <c:pt idx="51">
                  <c:v>0.203125</c:v>
                </c:pt>
                <c:pt idx="52">
                  <c:v>0.20703125</c:v>
                </c:pt>
                <c:pt idx="53">
                  <c:v>0.2109375</c:v>
                </c:pt>
                <c:pt idx="54">
                  <c:v>0.21484375</c:v>
                </c:pt>
                <c:pt idx="55">
                  <c:v>0.21875</c:v>
                </c:pt>
                <c:pt idx="56">
                  <c:v>0.22265625</c:v>
                </c:pt>
                <c:pt idx="57">
                  <c:v>0.2265625</c:v>
                </c:pt>
                <c:pt idx="58">
                  <c:v>0.23046875</c:v>
                </c:pt>
                <c:pt idx="59">
                  <c:v>0.234375</c:v>
                </c:pt>
                <c:pt idx="60">
                  <c:v>0.23828125</c:v>
                </c:pt>
                <c:pt idx="61">
                  <c:v>0.2421875</c:v>
                </c:pt>
                <c:pt idx="62">
                  <c:v>0.24609375</c:v>
                </c:pt>
                <c:pt idx="63">
                  <c:v>0.25</c:v>
                </c:pt>
                <c:pt idx="64">
                  <c:v>0.25390625</c:v>
                </c:pt>
                <c:pt idx="65">
                  <c:v>0.2578125</c:v>
                </c:pt>
                <c:pt idx="66">
                  <c:v>0.26171875</c:v>
                </c:pt>
                <c:pt idx="67">
                  <c:v>0.265625</c:v>
                </c:pt>
                <c:pt idx="68">
                  <c:v>0.26953125</c:v>
                </c:pt>
                <c:pt idx="69">
                  <c:v>0.2734375</c:v>
                </c:pt>
                <c:pt idx="70">
                  <c:v>0.27734375</c:v>
                </c:pt>
                <c:pt idx="71">
                  <c:v>0.28125</c:v>
                </c:pt>
                <c:pt idx="72">
                  <c:v>0.28515625</c:v>
                </c:pt>
                <c:pt idx="73">
                  <c:v>0.2890625</c:v>
                </c:pt>
                <c:pt idx="74">
                  <c:v>0.29296875</c:v>
                </c:pt>
                <c:pt idx="75">
                  <c:v>0.296875</c:v>
                </c:pt>
                <c:pt idx="76">
                  <c:v>0.30078125</c:v>
                </c:pt>
                <c:pt idx="77">
                  <c:v>0.3046875</c:v>
                </c:pt>
                <c:pt idx="78">
                  <c:v>0.30859375</c:v>
                </c:pt>
                <c:pt idx="79">
                  <c:v>0.3125</c:v>
                </c:pt>
                <c:pt idx="80">
                  <c:v>0.31640625</c:v>
                </c:pt>
                <c:pt idx="81">
                  <c:v>0.3203125</c:v>
                </c:pt>
                <c:pt idx="82">
                  <c:v>0.32421875</c:v>
                </c:pt>
                <c:pt idx="83">
                  <c:v>0.328125</c:v>
                </c:pt>
                <c:pt idx="84">
                  <c:v>0.33203125</c:v>
                </c:pt>
                <c:pt idx="85">
                  <c:v>0.3359375</c:v>
                </c:pt>
                <c:pt idx="86">
                  <c:v>0.33984375</c:v>
                </c:pt>
                <c:pt idx="87">
                  <c:v>0.34375</c:v>
                </c:pt>
                <c:pt idx="88">
                  <c:v>0.34765625</c:v>
                </c:pt>
                <c:pt idx="89">
                  <c:v>0.3515625</c:v>
                </c:pt>
                <c:pt idx="90">
                  <c:v>0.35546875</c:v>
                </c:pt>
                <c:pt idx="91">
                  <c:v>0.359375</c:v>
                </c:pt>
                <c:pt idx="92">
                  <c:v>0.36328125</c:v>
                </c:pt>
                <c:pt idx="93">
                  <c:v>0.3671875</c:v>
                </c:pt>
                <c:pt idx="94">
                  <c:v>0.37109375</c:v>
                </c:pt>
                <c:pt idx="95">
                  <c:v>0.375</c:v>
                </c:pt>
                <c:pt idx="96">
                  <c:v>0.37890625</c:v>
                </c:pt>
                <c:pt idx="97">
                  <c:v>0.3828125</c:v>
                </c:pt>
                <c:pt idx="98">
                  <c:v>0.38671875</c:v>
                </c:pt>
                <c:pt idx="99">
                  <c:v>0.390625</c:v>
                </c:pt>
                <c:pt idx="100">
                  <c:v>0.39453125</c:v>
                </c:pt>
                <c:pt idx="101">
                  <c:v>0.3984375</c:v>
                </c:pt>
                <c:pt idx="102">
                  <c:v>0.40234375</c:v>
                </c:pt>
                <c:pt idx="103">
                  <c:v>0.40625</c:v>
                </c:pt>
                <c:pt idx="104">
                  <c:v>0.41015625</c:v>
                </c:pt>
                <c:pt idx="105">
                  <c:v>0.4140625</c:v>
                </c:pt>
                <c:pt idx="106">
                  <c:v>0.41796875</c:v>
                </c:pt>
                <c:pt idx="107">
                  <c:v>0.421875</c:v>
                </c:pt>
                <c:pt idx="108">
                  <c:v>0.42578125</c:v>
                </c:pt>
                <c:pt idx="109">
                  <c:v>0.4296875</c:v>
                </c:pt>
                <c:pt idx="110">
                  <c:v>0.43359375</c:v>
                </c:pt>
                <c:pt idx="111">
                  <c:v>0.4375</c:v>
                </c:pt>
                <c:pt idx="112">
                  <c:v>0.44140625</c:v>
                </c:pt>
                <c:pt idx="113">
                  <c:v>0.4453125</c:v>
                </c:pt>
                <c:pt idx="114">
                  <c:v>0.44921875</c:v>
                </c:pt>
                <c:pt idx="115">
                  <c:v>0.453125</c:v>
                </c:pt>
                <c:pt idx="116">
                  <c:v>0.45703125</c:v>
                </c:pt>
                <c:pt idx="117">
                  <c:v>0.4609375</c:v>
                </c:pt>
                <c:pt idx="118">
                  <c:v>0.46484375</c:v>
                </c:pt>
                <c:pt idx="119">
                  <c:v>0.46875</c:v>
                </c:pt>
                <c:pt idx="120">
                  <c:v>0.47265625</c:v>
                </c:pt>
                <c:pt idx="121">
                  <c:v>0.4765625</c:v>
                </c:pt>
                <c:pt idx="122">
                  <c:v>0.48046875</c:v>
                </c:pt>
                <c:pt idx="123">
                  <c:v>0.484375</c:v>
                </c:pt>
                <c:pt idx="124">
                  <c:v>0.48828125</c:v>
                </c:pt>
                <c:pt idx="125">
                  <c:v>0.4921875</c:v>
                </c:pt>
                <c:pt idx="126">
                  <c:v>0.49609375</c:v>
                </c:pt>
                <c:pt idx="127">
                  <c:v>0.5</c:v>
                </c:pt>
                <c:pt idx="128">
                  <c:v>0.50390625</c:v>
                </c:pt>
                <c:pt idx="129">
                  <c:v>0.5078125</c:v>
                </c:pt>
                <c:pt idx="130">
                  <c:v>0.51171875</c:v>
                </c:pt>
                <c:pt idx="131">
                  <c:v>0.515625</c:v>
                </c:pt>
                <c:pt idx="132">
                  <c:v>0.51953125</c:v>
                </c:pt>
                <c:pt idx="133">
                  <c:v>0.5234375</c:v>
                </c:pt>
                <c:pt idx="134">
                  <c:v>0.52734375</c:v>
                </c:pt>
                <c:pt idx="135">
                  <c:v>0.53125</c:v>
                </c:pt>
                <c:pt idx="136">
                  <c:v>0.53515625</c:v>
                </c:pt>
                <c:pt idx="137">
                  <c:v>0.5390625</c:v>
                </c:pt>
                <c:pt idx="138">
                  <c:v>0.54296875</c:v>
                </c:pt>
                <c:pt idx="139">
                  <c:v>0.546875</c:v>
                </c:pt>
                <c:pt idx="140">
                  <c:v>0.55078125</c:v>
                </c:pt>
                <c:pt idx="141">
                  <c:v>0.5546875</c:v>
                </c:pt>
                <c:pt idx="142">
                  <c:v>0.55859375</c:v>
                </c:pt>
                <c:pt idx="143">
                  <c:v>0.5625</c:v>
                </c:pt>
                <c:pt idx="144">
                  <c:v>0.56640625</c:v>
                </c:pt>
                <c:pt idx="145">
                  <c:v>0.5703125</c:v>
                </c:pt>
                <c:pt idx="146">
                  <c:v>0.57421875</c:v>
                </c:pt>
                <c:pt idx="147">
                  <c:v>0.578125</c:v>
                </c:pt>
                <c:pt idx="148">
                  <c:v>0.58203125</c:v>
                </c:pt>
                <c:pt idx="149">
                  <c:v>0.5859375</c:v>
                </c:pt>
                <c:pt idx="150">
                  <c:v>0.58984375</c:v>
                </c:pt>
                <c:pt idx="151">
                  <c:v>0.59375</c:v>
                </c:pt>
                <c:pt idx="152">
                  <c:v>0.59765625</c:v>
                </c:pt>
                <c:pt idx="153">
                  <c:v>0.6015625</c:v>
                </c:pt>
                <c:pt idx="154">
                  <c:v>0.60546875</c:v>
                </c:pt>
                <c:pt idx="155">
                  <c:v>0.609375</c:v>
                </c:pt>
                <c:pt idx="156">
                  <c:v>0.61328125</c:v>
                </c:pt>
                <c:pt idx="157">
                  <c:v>0.6171875</c:v>
                </c:pt>
                <c:pt idx="158">
                  <c:v>0.62109375</c:v>
                </c:pt>
                <c:pt idx="159">
                  <c:v>0.625</c:v>
                </c:pt>
                <c:pt idx="160">
                  <c:v>0.62890625</c:v>
                </c:pt>
                <c:pt idx="161">
                  <c:v>0.6328125</c:v>
                </c:pt>
                <c:pt idx="162">
                  <c:v>0.63671875</c:v>
                </c:pt>
                <c:pt idx="163">
                  <c:v>0.640625</c:v>
                </c:pt>
                <c:pt idx="164">
                  <c:v>0.64453125</c:v>
                </c:pt>
                <c:pt idx="165">
                  <c:v>0.6484375</c:v>
                </c:pt>
                <c:pt idx="166">
                  <c:v>0.65234375</c:v>
                </c:pt>
                <c:pt idx="167">
                  <c:v>0.65625</c:v>
                </c:pt>
                <c:pt idx="168">
                  <c:v>0.66015625</c:v>
                </c:pt>
                <c:pt idx="169">
                  <c:v>0.6640625</c:v>
                </c:pt>
                <c:pt idx="170">
                  <c:v>0.66796875</c:v>
                </c:pt>
                <c:pt idx="171">
                  <c:v>0.671875</c:v>
                </c:pt>
                <c:pt idx="172">
                  <c:v>0.67578125</c:v>
                </c:pt>
                <c:pt idx="173">
                  <c:v>0.6796875</c:v>
                </c:pt>
                <c:pt idx="174">
                  <c:v>0.68359375</c:v>
                </c:pt>
                <c:pt idx="175">
                  <c:v>0.6875</c:v>
                </c:pt>
                <c:pt idx="176">
                  <c:v>0.69140625</c:v>
                </c:pt>
                <c:pt idx="177">
                  <c:v>0.6953125</c:v>
                </c:pt>
                <c:pt idx="178">
                  <c:v>0.69921875</c:v>
                </c:pt>
                <c:pt idx="179">
                  <c:v>0.703125</c:v>
                </c:pt>
                <c:pt idx="180">
                  <c:v>0.70703125</c:v>
                </c:pt>
                <c:pt idx="181">
                  <c:v>0.7109375</c:v>
                </c:pt>
                <c:pt idx="182">
                  <c:v>0.71484375</c:v>
                </c:pt>
                <c:pt idx="183">
                  <c:v>0.71875</c:v>
                </c:pt>
                <c:pt idx="184">
                  <c:v>0.72265625</c:v>
                </c:pt>
                <c:pt idx="185">
                  <c:v>0.7265625</c:v>
                </c:pt>
                <c:pt idx="186">
                  <c:v>0.73046875</c:v>
                </c:pt>
                <c:pt idx="187">
                  <c:v>0.734375</c:v>
                </c:pt>
                <c:pt idx="188">
                  <c:v>0.73828125</c:v>
                </c:pt>
                <c:pt idx="189">
                  <c:v>0.7421875</c:v>
                </c:pt>
                <c:pt idx="190">
                  <c:v>0.74609375</c:v>
                </c:pt>
                <c:pt idx="191">
                  <c:v>0.75</c:v>
                </c:pt>
                <c:pt idx="192">
                  <c:v>0.75390625</c:v>
                </c:pt>
                <c:pt idx="193">
                  <c:v>0.7578125</c:v>
                </c:pt>
                <c:pt idx="194">
                  <c:v>0.76171875</c:v>
                </c:pt>
                <c:pt idx="195">
                  <c:v>0.765625</c:v>
                </c:pt>
                <c:pt idx="196">
                  <c:v>0.76953125</c:v>
                </c:pt>
                <c:pt idx="197">
                  <c:v>0.7734375</c:v>
                </c:pt>
                <c:pt idx="198">
                  <c:v>0.77734375</c:v>
                </c:pt>
                <c:pt idx="199">
                  <c:v>0.78125</c:v>
                </c:pt>
                <c:pt idx="200">
                  <c:v>0.78515625</c:v>
                </c:pt>
                <c:pt idx="201">
                  <c:v>0.7890625</c:v>
                </c:pt>
                <c:pt idx="202">
                  <c:v>0.79296875</c:v>
                </c:pt>
                <c:pt idx="203">
                  <c:v>0.796875</c:v>
                </c:pt>
                <c:pt idx="204">
                  <c:v>0.80078125</c:v>
                </c:pt>
                <c:pt idx="205">
                  <c:v>0.8046875</c:v>
                </c:pt>
                <c:pt idx="206">
                  <c:v>0.80859375</c:v>
                </c:pt>
                <c:pt idx="207">
                  <c:v>0.8125</c:v>
                </c:pt>
                <c:pt idx="208">
                  <c:v>0.81640625</c:v>
                </c:pt>
                <c:pt idx="209">
                  <c:v>0.8203125</c:v>
                </c:pt>
                <c:pt idx="210">
                  <c:v>0.82421875</c:v>
                </c:pt>
                <c:pt idx="211">
                  <c:v>0.828125</c:v>
                </c:pt>
                <c:pt idx="212">
                  <c:v>0.83203125</c:v>
                </c:pt>
                <c:pt idx="213">
                  <c:v>0.8359375</c:v>
                </c:pt>
                <c:pt idx="214">
                  <c:v>0.83984375</c:v>
                </c:pt>
                <c:pt idx="215">
                  <c:v>0.84375</c:v>
                </c:pt>
                <c:pt idx="216">
                  <c:v>0.84765625</c:v>
                </c:pt>
                <c:pt idx="217">
                  <c:v>0.8515625</c:v>
                </c:pt>
                <c:pt idx="218">
                  <c:v>0.85546875</c:v>
                </c:pt>
                <c:pt idx="219">
                  <c:v>0.859375</c:v>
                </c:pt>
                <c:pt idx="220">
                  <c:v>0.86328125</c:v>
                </c:pt>
                <c:pt idx="221">
                  <c:v>0.8671875</c:v>
                </c:pt>
                <c:pt idx="222">
                  <c:v>0.87109375</c:v>
                </c:pt>
                <c:pt idx="223">
                  <c:v>0.875</c:v>
                </c:pt>
                <c:pt idx="224">
                  <c:v>0.87890625</c:v>
                </c:pt>
                <c:pt idx="225">
                  <c:v>0.8828125</c:v>
                </c:pt>
                <c:pt idx="226">
                  <c:v>0.88671875</c:v>
                </c:pt>
                <c:pt idx="227">
                  <c:v>0.890625</c:v>
                </c:pt>
                <c:pt idx="228">
                  <c:v>0.89453125</c:v>
                </c:pt>
                <c:pt idx="229">
                  <c:v>0.8984375</c:v>
                </c:pt>
                <c:pt idx="230">
                  <c:v>0.90234375</c:v>
                </c:pt>
                <c:pt idx="231">
                  <c:v>0.90625</c:v>
                </c:pt>
                <c:pt idx="232">
                  <c:v>0.91015625</c:v>
                </c:pt>
                <c:pt idx="233">
                  <c:v>0.9140625</c:v>
                </c:pt>
                <c:pt idx="234">
                  <c:v>0.91796875</c:v>
                </c:pt>
                <c:pt idx="235">
                  <c:v>0.921875</c:v>
                </c:pt>
                <c:pt idx="236">
                  <c:v>0.92578125</c:v>
                </c:pt>
                <c:pt idx="237">
                  <c:v>0.9296875</c:v>
                </c:pt>
                <c:pt idx="238">
                  <c:v>0.93359375</c:v>
                </c:pt>
                <c:pt idx="239">
                  <c:v>0.9375</c:v>
                </c:pt>
                <c:pt idx="240">
                  <c:v>0.94140625</c:v>
                </c:pt>
                <c:pt idx="241">
                  <c:v>0.9453125</c:v>
                </c:pt>
                <c:pt idx="242">
                  <c:v>0.94921875</c:v>
                </c:pt>
                <c:pt idx="243">
                  <c:v>0.953125</c:v>
                </c:pt>
                <c:pt idx="244">
                  <c:v>0.95703125</c:v>
                </c:pt>
                <c:pt idx="245">
                  <c:v>0.9609375</c:v>
                </c:pt>
                <c:pt idx="246">
                  <c:v>0.96484375</c:v>
                </c:pt>
                <c:pt idx="247">
                  <c:v>0.96875</c:v>
                </c:pt>
                <c:pt idx="248">
                  <c:v>0.97265625</c:v>
                </c:pt>
                <c:pt idx="249">
                  <c:v>0.9765625</c:v>
                </c:pt>
                <c:pt idx="250">
                  <c:v>0.98046875</c:v>
                </c:pt>
                <c:pt idx="251">
                  <c:v>0.984375</c:v>
                </c:pt>
                <c:pt idx="252">
                  <c:v>0.98828125</c:v>
                </c:pt>
                <c:pt idx="253">
                  <c:v>0.9921875</c:v>
                </c:pt>
                <c:pt idx="254">
                  <c:v>0.99609375</c:v>
                </c:pt>
              </c:numCache>
            </c:numRef>
          </c:xVal>
          <c:yVal>
            <c:numRef>
              <c:f>'13.1.24'!$F$6:$F$260</c:f>
              <c:numCache>
                <c:formatCode>General</c:formatCode>
                <c:ptCount val="255"/>
                <c:pt idx="0">
                  <c:v>163.40658396701158</c:v>
                </c:pt>
                <c:pt idx="1">
                  <c:v>224.65717134009302</c:v>
                </c:pt>
                <c:pt idx="2">
                  <c:v>432.88373675332713</c:v>
                </c:pt>
                <c:pt idx="3">
                  <c:v>234.93083500457075</c:v>
                </c:pt>
                <c:pt idx="4">
                  <c:v>228.63224738675993</c:v>
                </c:pt>
                <c:pt idx="5">
                  <c:v>139.32695026127502</c:v>
                </c:pt>
                <c:pt idx="6">
                  <c:v>10.575236403805357</c:v>
                </c:pt>
                <c:pt idx="7">
                  <c:v>6.757538643591726</c:v>
                </c:pt>
                <c:pt idx="8">
                  <c:v>47.919249371388531</c:v>
                </c:pt>
                <c:pt idx="9">
                  <c:v>14.911192522658069</c:v>
                </c:pt>
                <c:pt idx="10">
                  <c:v>16.521819869759145</c:v>
                </c:pt>
                <c:pt idx="11">
                  <c:v>111.42615877624549</c:v>
                </c:pt>
                <c:pt idx="12">
                  <c:v>7.5728300470658327</c:v>
                </c:pt>
                <c:pt idx="13">
                  <c:v>14.681592684821343</c:v>
                </c:pt>
                <c:pt idx="14">
                  <c:v>26.696154097358026</c:v>
                </c:pt>
                <c:pt idx="15">
                  <c:v>19.570554057719217</c:v>
                </c:pt>
                <c:pt idx="16">
                  <c:v>116.53825127449925</c:v>
                </c:pt>
                <c:pt idx="17">
                  <c:v>80.689891618915766</c:v>
                </c:pt>
                <c:pt idx="18">
                  <c:v>9.9751547962425171</c:v>
                </c:pt>
                <c:pt idx="19">
                  <c:v>25.903643862326113</c:v>
                </c:pt>
                <c:pt idx="20">
                  <c:v>54.866343908957198</c:v>
                </c:pt>
                <c:pt idx="21">
                  <c:v>708.8394878111576</c:v>
                </c:pt>
                <c:pt idx="22">
                  <c:v>1690.2635782689588</c:v>
                </c:pt>
                <c:pt idx="23">
                  <c:v>1617.1129058765578</c:v>
                </c:pt>
                <c:pt idx="24">
                  <c:v>413.16321664543244</c:v>
                </c:pt>
                <c:pt idx="25">
                  <c:v>402.41062831987784</c:v>
                </c:pt>
                <c:pt idx="26">
                  <c:v>84.623195964596846</c:v>
                </c:pt>
                <c:pt idx="27">
                  <c:v>58.100120333567013</c:v>
                </c:pt>
                <c:pt idx="28">
                  <c:v>148.90694210944247</c:v>
                </c:pt>
                <c:pt idx="29">
                  <c:v>182.73163255167771</c:v>
                </c:pt>
                <c:pt idx="30">
                  <c:v>40.616977740650995</c:v>
                </c:pt>
                <c:pt idx="31">
                  <c:v>125.32559540568903</c:v>
                </c:pt>
                <c:pt idx="32">
                  <c:v>51.985918204433297</c:v>
                </c:pt>
                <c:pt idx="33">
                  <c:v>70.83180297078043</c:v>
                </c:pt>
                <c:pt idx="34">
                  <c:v>16.540767546075266</c:v>
                </c:pt>
                <c:pt idx="35">
                  <c:v>38.98571513227192</c:v>
                </c:pt>
                <c:pt idx="36">
                  <c:v>1.8269130200082488</c:v>
                </c:pt>
                <c:pt idx="37">
                  <c:v>21.917003293901558</c:v>
                </c:pt>
                <c:pt idx="38">
                  <c:v>3.5178262523733173</c:v>
                </c:pt>
                <c:pt idx="39">
                  <c:v>12.649833738306368</c:v>
                </c:pt>
                <c:pt idx="40">
                  <c:v>1.1670700290271521</c:v>
                </c:pt>
                <c:pt idx="41">
                  <c:v>8.5235118348629424</c:v>
                </c:pt>
                <c:pt idx="42">
                  <c:v>24.364378581516842</c:v>
                </c:pt>
                <c:pt idx="43">
                  <c:v>27.585217383136641</c:v>
                </c:pt>
                <c:pt idx="44">
                  <c:v>51.266002832889207</c:v>
                </c:pt>
                <c:pt idx="45">
                  <c:v>9.0190368155405398</c:v>
                </c:pt>
                <c:pt idx="46">
                  <c:v>67.660446508513203</c:v>
                </c:pt>
                <c:pt idx="47">
                  <c:v>6.5174535497364507</c:v>
                </c:pt>
                <c:pt idx="48">
                  <c:v>24.992479367097378</c:v>
                </c:pt>
                <c:pt idx="49">
                  <c:v>23.914011837920111</c:v>
                </c:pt>
                <c:pt idx="50">
                  <c:v>8.243078284899811</c:v>
                </c:pt>
                <c:pt idx="51">
                  <c:v>5.4788210981521406</c:v>
                </c:pt>
                <c:pt idx="52">
                  <c:v>52.323170789317217</c:v>
                </c:pt>
                <c:pt idx="53">
                  <c:v>0.91355518982015416</c:v>
                </c:pt>
                <c:pt idx="54">
                  <c:v>6.1902352798471219</c:v>
                </c:pt>
                <c:pt idx="55">
                  <c:v>21.123214184003828</c:v>
                </c:pt>
                <c:pt idx="56">
                  <c:v>11.615671637171809</c:v>
                </c:pt>
                <c:pt idx="57">
                  <c:v>3.4570960030319449</c:v>
                </c:pt>
                <c:pt idx="58">
                  <c:v>2.5873253279511426</c:v>
                </c:pt>
                <c:pt idx="59">
                  <c:v>0.18295521991423055</c:v>
                </c:pt>
                <c:pt idx="60">
                  <c:v>3.0669312995685596</c:v>
                </c:pt>
                <c:pt idx="61">
                  <c:v>2.4042468395674761</c:v>
                </c:pt>
                <c:pt idx="62">
                  <c:v>6.7788047761160151</c:v>
                </c:pt>
                <c:pt idx="63">
                  <c:v>1.4400610351562473</c:v>
                </c:pt>
                <c:pt idx="64">
                  <c:v>6.2195805651441649</c:v>
                </c:pt>
                <c:pt idx="65">
                  <c:v>5.9530372542506589</c:v>
                </c:pt>
                <c:pt idx="66">
                  <c:v>1.4722792238377429</c:v>
                </c:pt>
                <c:pt idx="67">
                  <c:v>2.3348458443880697</c:v>
                </c:pt>
                <c:pt idx="68">
                  <c:v>4.9216790993046242</c:v>
                </c:pt>
                <c:pt idx="69">
                  <c:v>4.7056951840980421</c:v>
                </c:pt>
                <c:pt idx="70">
                  <c:v>3.7320189521865101</c:v>
                </c:pt>
                <c:pt idx="71">
                  <c:v>0.36293583593279766</c:v>
                </c:pt>
                <c:pt idx="72">
                  <c:v>4.6724424561994331</c:v>
                </c:pt>
                <c:pt idx="73">
                  <c:v>5.3688338985662023</c:v>
                </c:pt>
                <c:pt idx="74">
                  <c:v>1.7564045580019261</c:v>
                </c:pt>
                <c:pt idx="75">
                  <c:v>0.28176822663327455</c:v>
                </c:pt>
                <c:pt idx="76">
                  <c:v>0.29500555747856966</c:v>
                </c:pt>
                <c:pt idx="77">
                  <c:v>0.85318478755196103</c:v>
                </c:pt>
                <c:pt idx="78">
                  <c:v>6.4106803617698525</c:v>
                </c:pt>
                <c:pt idx="79">
                  <c:v>8.2531419053241368</c:v>
                </c:pt>
                <c:pt idx="80">
                  <c:v>1.7284002705294772</c:v>
                </c:pt>
                <c:pt idx="81">
                  <c:v>0.65451491237905945</c:v>
                </c:pt>
                <c:pt idx="82">
                  <c:v>2.5200894957344442</c:v>
                </c:pt>
                <c:pt idx="83">
                  <c:v>1.172719939779481</c:v>
                </c:pt>
                <c:pt idx="84">
                  <c:v>0.19898711676726105</c:v>
                </c:pt>
                <c:pt idx="85">
                  <c:v>0.32213779925559993</c:v>
                </c:pt>
                <c:pt idx="86">
                  <c:v>1.8680192064139685</c:v>
                </c:pt>
                <c:pt idx="87">
                  <c:v>5.2488899640344382</c:v>
                </c:pt>
                <c:pt idx="88">
                  <c:v>1.2683782139827786</c:v>
                </c:pt>
                <c:pt idx="89">
                  <c:v>2.3411508784839534</c:v>
                </c:pt>
                <c:pt idx="90">
                  <c:v>3.9170096880090011</c:v>
                </c:pt>
                <c:pt idx="91">
                  <c:v>3.0563563610092226</c:v>
                </c:pt>
                <c:pt idx="92">
                  <c:v>2.1040670799689369</c:v>
                </c:pt>
                <c:pt idx="93">
                  <c:v>1.2596248980798632</c:v>
                </c:pt>
                <c:pt idx="94">
                  <c:v>0.14285506158454445</c:v>
                </c:pt>
                <c:pt idx="95">
                  <c:v>1.1906521529054606</c:v>
                </c:pt>
                <c:pt idx="96">
                  <c:v>1.1524080301668262</c:v>
                </c:pt>
                <c:pt idx="97">
                  <c:v>1.7612476526545182</c:v>
                </c:pt>
                <c:pt idx="98">
                  <c:v>0.22417896008892368</c:v>
                </c:pt>
                <c:pt idx="99">
                  <c:v>0.18312519777109248</c:v>
                </c:pt>
                <c:pt idx="100">
                  <c:v>2.3349039708738073</c:v>
                </c:pt>
                <c:pt idx="101">
                  <c:v>0.81878410521892375</c:v>
                </c:pt>
                <c:pt idx="102">
                  <c:v>3.4021458351445788</c:v>
                </c:pt>
                <c:pt idx="103">
                  <c:v>1.5747515628805475</c:v>
                </c:pt>
                <c:pt idx="104">
                  <c:v>1.9493403046458888E-2</c:v>
                </c:pt>
                <c:pt idx="105">
                  <c:v>1.6046356172206058</c:v>
                </c:pt>
                <c:pt idx="106">
                  <c:v>0.25009358166930629</c:v>
                </c:pt>
                <c:pt idx="107">
                  <c:v>2.8747795162402165</c:v>
                </c:pt>
                <c:pt idx="108">
                  <c:v>0.15983677457745299</c:v>
                </c:pt>
                <c:pt idx="109">
                  <c:v>5.4995010321122049</c:v>
                </c:pt>
                <c:pt idx="110">
                  <c:v>5.5580291249416813</c:v>
                </c:pt>
                <c:pt idx="111">
                  <c:v>0.67492958878267506</c:v>
                </c:pt>
                <c:pt idx="112">
                  <c:v>0.52276327097623465</c:v>
                </c:pt>
                <c:pt idx="113">
                  <c:v>1.6234674198791696</c:v>
                </c:pt>
                <c:pt idx="114">
                  <c:v>0.10315383380280034</c:v>
                </c:pt>
                <c:pt idx="115">
                  <c:v>0.36963960570685145</c:v>
                </c:pt>
                <c:pt idx="116">
                  <c:v>1.0433560414522161</c:v>
                </c:pt>
                <c:pt idx="117">
                  <c:v>3.2225789487248662</c:v>
                </c:pt>
                <c:pt idx="118">
                  <c:v>0.81951230310288159</c:v>
                </c:pt>
                <c:pt idx="119">
                  <c:v>4.4870688665678164</c:v>
                </c:pt>
                <c:pt idx="120">
                  <c:v>3.4345179863166284</c:v>
                </c:pt>
                <c:pt idx="121">
                  <c:v>0.41666348234412826</c:v>
                </c:pt>
                <c:pt idx="122">
                  <c:v>1.6031616143202589</c:v>
                </c:pt>
                <c:pt idx="123">
                  <c:v>0.65587662328661667</c:v>
                </c:pt>
                <c:pt idx="124">
                  <c:v>3.6272170760784461</c:v>
                </c:pt>
                <c:pt idx="125">
                  <c:v>2.2888255457789151</c:v>
                </c:pt>
                <c:pt idx="126">
                  <c:v>0.87176169446661644</c:v>
                </c:pt>
                <c:pt idx="127">
                  <c:v>5.7900390625004128E-2</c:v>
                </c:pt>
                <c:pt idx="128">
                  <c:v>0.87176169446664631</c:v>
                </c:pt>
                <c:pt idx="129">
                  <c:v>2.2888255457788822</c:v>
                </c:pt>
                <c:pt idx="130">
                  <c:v>3.6272170760785012</c:v>
                </c:pt>
                <c:pt idx="131">
                  <c:v>0.65587662328663909</c:v>
                </c:pt>
                <c:pt idx="132">
                  <c:v>1.6031616143202458</c:v>
                </c:pt>
                <c:pt idx="133">
                  <c:v>0.41666348234414463</c:v>
                </c:pt>
                <c:pt idx="134">
                  <c:v>3.4345179863166417</c:v>
                </c:pt>
                <c:pt idx="135">
                  <c:v>4.4870688665677738</c:v>
                </c:pt>
                <c:pt idx="136">
                  <c:v>0.81951230310289003</c:v>
                </c:pt>
                <c:pt idx="137">
                  <c:v>3.2225789487248591</c:v>
                </c:pt>
                <c:pt idx="138">
                  <c:v>1.0433560414522001</c:v>
                </c:pt>
                <c:pt idx="139">
                  <c:v>0.36963960570684656</c:v>
                </c:pt>
                <c:pt idx="140">
                  <c:v>0.10315383380280459</c:v>
                </c:pt>
                <c:pt idx="141">
                  <c:v>1.6234674198791459</c:v>
                </c:pt>
                <c:pt idx="142">
                  <c:v>0.52276327097623065</c:v>
                </c:pt>
                <c:pt idx="143">
                  <c:v>0.67492958878268017</c:v>
                </c:pt>
                <c:pt idx="144">
                  <c:v>5.5580291249416813</c:v>
                </c:pt>
                <c:pt idx="145">
                  <c:v>5.4995010321121729</c:v>
                </c:pt>
                <c:pt idx="146">
                  <c:v>0.15983677457745243</c:v>
                </c:pt>
                <c:pt idx="147">
                  <c:v>2.874779516240221</c:v>
                </c:pt>
                <c:pt idx="148">
                  <c:v>0.2500935816693115</c:v>
                </c:pt>
                <c:pt idx="149">
                  <c:v>1.6046356172206435</c:v>
                </c:pt>
                <c:pt idx="150">
                  <c:v>1.9493403046467645E-2</c:v>
                </c:pt>
                <c:pt idx="151">
                  <c:v>1.5747515628805413</c:v>
                </c:pt>
                <c:pt idx="152">
                  <c:v>3.4021458351446427</c:v>
                </c:pt>
                <c:pt idx="153">
                  <c:v>0.81878410521892242</c:v>
                </c:pt>
                <c:pt idx="154">
                  <c:v>2.3349039708737904</c:v>
                </c:pt>
                <c:pt idx="155">
                  <c:v>0.18312519777109393</c:v>
                </c:pt>
                <c:pt idx="156">
                  <c:v>0.22417896008891355</c:v>
                </c:pt>
                <c:pt idx="157">
                  <c:v>1.7612476526544976</c:v>
                </c:pt>
                <c:pt idx="158">
                  <c:v>1.1524080301668533</c:v>
                </c:pt>
                <c:pt idx="159">
                  <c:v>1.1906521529054594</c:v>
                </c:pt>
                <c:pt idx="160">
                  <c:v>0.14285506158453587</c:v>
                </c:pt>
                <c:pt idx="161">
                  <c:v>1.2596248980798808</c:v>
                </c:pt>
                <c:pt idx="162">
                  <c:v>2.1040670799689831</c:v>
                </c:pt>
                <c:pt idx="163">
                  <c:v>3.0563563610092244</c:v>
                </c:pt>
                <c:pt idx="164">
                  <c:v>3.917009688009037</c:v>
                </c:pt>
                <c:pt idx="165">
                  <c:v>2.3411508784840014</c:v>
                </c:pt>
                <c:pt idx="166">
                  <c:v>1.2683782139827637</c:v>
                </c:pt>
                <c:pt idx="167">
                  <c:v>5.2488899640343174</c:v>
                </c:pt>
                <c:pt idx="168">
                  <c:v>1.8680192064140329</c:v>
                </c:pt>
                <c:pt idx="169">
                  <c:v>0.32213779925561326</c:v>
                </c:pt>
                <c:pt idx="170">
                  <c:v>0.19898711676725708</c:v>
                </c:pt>
                <c:pt idx="171">
                  <c:v>1.1727199397794799</c:v>
                </c:pt>
                <c:pt idx="172">
                  <c:v>2.5200894957343909</c:v>
                </c:pt>
                <c:pt idx="173">
                  <c:v>0.654514912379072</c:v>
                </c:pt>
                <c:pt idx="174">
                  <c:v>1.7284002705294783</c:v>
                </c:pt>
                <c:pt idx="175">
                  <c:v>8.2531419053241404</c:v>
                </c:pt>
                <c:pt idx="176">
                  <c:v>6.4106803617698098</c:v>
                </c:pt>
                <c:pt idx="177">
                  <c:v>0.85318478755194604</c:v>
                </c:pt>
                <c:pt idx="178">
                  <c:v>0.29500555747856427</c:v>
                </c:pt>
                <c:pt idx="179">
                  <c:v>0.28176822663327455</c:v>
                </c:pt>
                <c:pt idx="180">
                  <c:v>1.7564045580019325</c:v>
                </c:pt>
                <c:pt idx="181">
                  <c:v>5.3688338985662227</c:v>
                </c:pt>
                <c:pt idx="182">
                  <c:v>4.6724424561994056</c:v>
                </c:pt>
                <c:pt idx="183">
                  <c:v>0.36293583593278617</c:v>
                </c:pt>
                <c:pt idx="184">
                  <c:v>3.732018952186487</c:v>
                </c:pt>
                <c:pt idx="185">
                  <c:v>4.7056951840979924</c:v>
                </c:pt>
                <c:pt idx="186">
                  <c:v>4.9216790993046287</c:v>
                </c:pt>
                <c:pt idx="187">
                  <c:v>2.3348458443880236</c:v>
                </c:pt>
                <c:pt idx="188">
                  <c:v>1.4722792238376987</c:v>
                </c:pt>
                <c:pt idx="189">
                  <c:v>5.9530372542506438</c:v>
                </c:pt>
                <c:pt idx="190">
                  <c:v>6.2195805651441187</c:v>
                </c:pt>
                <c:pt idx="191">
                  <c:v>1.4400610351562473</c:v>
                </c:pt>
                <c:pt idx="192">
                  <c:v>6.7788047761159618</c:v>
                </c:pt>
                <c:pt idx="193">
                  <c:v>2.4042468395674699</c:v>
                </c:pt>
                <c:pt idx="194">
                  <c:v>3.0669312995685334</c:v>
                </c:pt>
                <c:pt idx="195">
                  <c:v>0.18295521991423941</c:v>
                </c:pt>
                <c:pt idx="196">
                  <c:v>2.5873253279510831</c:v>
                </c:pt>
                <c:pt idx="197">
                  <c:v>3.4570960030319475</c:v>
                </c:pt>
                <c:pt idx="198">
                  <c:v>11.615671637171696</c:v>
                </c:pt>
                <c:pt idx="199">
                  <c:v>21.123214184003608</c:v>
                </c:pt>
                <c:pt idx="200">
                  <c:v>6.1902352798471423</c:v>
                </c:pt>
                <c:pt idx="201">
                  <c:v>0.91355518982014394</c:v>
                </c:pt>
                <c:pt idx="202">
                  <c:v>52.323170789317295</c:v>
                </c:pt>
                <c:pt idx="203">
                  <c:v>5.478821098152169</c:v>
                </c:pt>
                <c:pt idx="204">
                  <c:v>8.2430782848997772</c:v>
                </c:pt>
                <c:pt idx="205">
                  <c:v>23.914011837920015</c:v>
                </c:pt>
                <c:pt idx="206">
                  <c:v>24.992479367097495</c:v>
                </c:pt>
                <c:pt idx="207">
                  <c:v>6.5174535497364783</c:v>
                </c:pt>
                <c:pt idx="208">
                  <c:v>67.660446508513289</c:v>
                </c:pt>
                <c:pt idx="209">
                  <c:v>9.0190368155405576</c:v>
                </c:pt>
                <c:pt idx="210">
                  <c:v>51.266002832889257</c:v>
                </c:pt>
                <c:pt idx="211">
                  <c:v>27.585217383136676</c:v>
                </c:pt>
                <c:pt idx="212">
                  <c:v>24.364378581516807</c:v>
                </c:pt>
                <c:pt idx="213">
                  <c:v>8.5235118348630454</c:v>
                </c:pt>
                <c:pt idx="214">
                  <c:v>1.1670700290271765</c:v>
                </c:pt>
                <c:pt idx="215">
                  <c:v>12.64983373830648</c:v>
                </c:pt>
                <c:pt idx="216">
                  <c:v>3.517826252373359</c:v>
                </c:pt>
                <c:pt idx="217">
                  <c:v>21.917003293901541</c:v>
                </c:pt>
                <c:pt idx="218">
                  <c:v>1.8269130200082189</c:v>
                </c:pt>
                <c:pt idx="219">
                  <c:v>38.985715132271942</c:v>
                </c:pt>
                <c:pt idx="220">
                  <c:v>16.540767546075195</c:v>
                </c:pt>
                <c:pt idx="221">
                  <c:v>70.831802970780828</c:v>
                </c:pt>
                <c:pt idx="222">
                  <c:v>51.985918204433361</c:v>
                </c:pt>
                <c:pt idx="223">
                  <c:v>125.32559540568923</c:v>
                </c:pt>
                <c:pt idx="224">
                  <c:v>40.616977740651059</c:v>
                </c:pt>
                <c:pt idx="225">
                  <c:v>182.73163255167762</c:v>
                </c:pt>
                <c:pt idx="226">
                  <c:v>148.90694210944233</c:v>
                </c:pt>
                <c:pt idx="227">
                  <c:v>58.100120333567176</c:v>
                </c:pt>
                <c:pt idx="228">
                  <c:v>84.623195964596647</c:v>
                </c:pt>
                <c:pt idx="229">
                  <c:v>402.41062831987728</c:v>
                </c:pt>
                <c:pt idx="230">
                  <c:v>413.16321664543329</c:v>
                </c:pt>
                <c:pt idx="231">
                  <c:v>1617.1129058765594</c:v>
                </c:pt>
                <c:pt idx="232">
                  <c:v>1690.2635782689592</c:v>
                </c:pt>
                <c:pt idx="233">
                  <c:v>708.83948781115794</c:v>
                </c:pt>
                <c:pt idx="234">
                  <c:v>54.866343908957241</c:v>
                </c:pt>
                <c:pt idx="235">
                  <c:v>25.903643862326078</c:v>
                </c:pt>
                <c:pt idx="236">
                  <c:v>9.9751547962425615</c:v>
                </c:pt>
                <c:pt idx="237">
                  <c:v>80.689891618915695</c:v>
                </c:pt>
                <c:pt idx="238">
                  <c:v>116.53825127449782</c:v>
                </c:pt>
                <c:pt idx="239">
                  <c:v>19.570554057719264</c:v>
                </c:pt>
                <c:pt idx="240">
                  <c:v>26.696154097357741</c:v>
                </c:pt>
                <c:pt idx="241">
                  <c:v>14.681592684821421</c:v>
                </c:pt>
                <c:pt idx="242">
                  <c:v>7.5728300470658203</c:v>
                </c:pt>
                <c:pt idx="243">
                  <c:v>111.4261587762459</c:v>
                </c:pt>
                <c:pt idx="244">
                  <c:v>16.521819869759153</c:v>
                </c:pt>
                <c:pt idx="245">
                  <c:v>14.911192522658347</c:v>
                </c:pt>
                <c:pt idx="246">
                  <c:v>47.919249371388595</c:v>
                </c:pt>
                <c:pt idx="247">
                  <c:v>6.7575386435919613</c:v>
                </c:pt>
                <c:pt idx="248">
                  <c:v>10.575236403805265</c:v>
                </c:pt>
                <c:pt idx="249">
                  <c:v>139.3269502612753</c:v>
                </c:pt>
                <c:pt idx="250">
                  <c:v>228.63224738676072</c:v>
                </c:pt>
                <c:pt idx="251">
                  <c:v>234.93083500457232</c:v>
                </c:pt>
                <c:pt idx="252">
                  <c:v>432.88373675332878</c:v>
                </c:pt>
                <c:pt idx="253">
                  <c:v>224.65717134009381</c:v>
                </c:pt>
                <c:pt idx="254">
                  <c:v>163.40658396701076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35-4914-98AE-E9635B74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836360"/>
        <c:axId val="836844888"/>
      </c:scatterChart>
      <c:valAx>
        <c:axId val="8368363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44888"/>
        <c:crosses val="autoZero"/>
        <c:crossBetween val="midCat"/>
      </c:valAx>
      <c:valAx>
        <c:axId val="83684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36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'13.1.25-26'!$U$3:$U$513</c:f>
              <c:numCache>
                <c:formatCode>General</c:formatCode>
                <c:ptCount val="511"/>
                <c:pt idx="0">
                  <c:v>1.171875E-2</c:v>
                </c:pt>
                <c:pt idx="1">
                  <c:v>2.34375E-2</c:v>
                </c:pt>
                <c:pt idx="2">
                  <c:v>3.515625E-2</c:v>
                </c:pt>
                <c:pt idx="3">
                  <c:v>4.6875E-2</c:v>
                </c:pt>
                <c:pt idx="4">
                  <c:v>5.859375E-2</c:v>
                </c:pt>
                <c:pt idx="5">
                  <c:v>7.03125E-2</c:v>
                </c:pt>
                <c:pt idx="6">
                  <c:v>8.203125E-2</c:v>
                </c:pt>
                <c:pt idx="7">
                  <c:v>9.375E-2</c:v>
                </c:pt>
                <c:pt idx="8">
                  <c:v>0.10546875</c:v>
                </c:pt>
                <c:pt idx="9">
                  <c:v>0.1171875</c:v>
                </c:pt>
                <c:pt idx="10">
                  <c:v>0.12890625</c:v>
                </c:pt>
                <c:pt idx="11">
                  <c:v>0.140625</c:v>
                </c:pt>
                <c:pt idx="12">
                  <c:v>0.15234375</c:v>
                </c:pt>
                <c:pt idx="13">
                  <c:v>0.1640625</c:v>
                </c:pt>
                <c:pt idx="14">
                  <c:v>0.17578125</c:v>
                </c:pt>
                <c:pt idx="15">
                  <c:v>0.1875</c:v>
                </c:pt>
                <c:pt idx="16">
                  <c:v>0.19921875</c:v>
                </c:pt>
                <c:pt idx="17">
                  <c:v>0.2109375</c:v>
                </c:pt>
                <c:pt idx="18">
                  <c:v>0.22265625</c:v>
                </c:pt>
                <c:pt idx="19">
                  <c:v>0.234375</c:v>
                </c:pt>
                <c:pt idx="20">
                  <c:v>0.24609375</c:v>
                </c:pt>
                <c:pt idx="21">
                  <c:v>0.2578125</c:v>
                </c:pt>
                <c:pt idx="22">
                  <c:v>0.26953125</c:v>
                </c:pt>
                <c:pt idx="23">
                  <c:v>0.28125</c:v>
                </c:pt>
                <c:pt idx="24">
                  <c:v>0.29296875</c:v>
                </c:pt>
                <c:pt idx="25">
                  <c:v>0.3046875</c:v>
                </c:pt>
                <c:pt idx="26">
                  <c:v>0.31640625</c:v>
                </c:pt>
                <c:pt idx="27">
                  <c:v>0.328125</c:v>
                </c:pt>
                <c:pt idx="28">
                  <c:v>0.33984375</c:v>
                </c:pt>
                <c:pt idx="29">
                  <c:v>0.3515625</c:v>
                </c:pt>
                <c:pt idx="30">
                  <c:v>0.36328125</c:v>
                </c:pt>
                <c:pt idx="31">
                  <c:v>0.375</c:v>
                </c:pt>
                <c:pt idx="32">
                  <c:v>0.38671875</c:v>
                </c:pt>
                <c:pt idx="33">
                  <c:v>0.3984375</c:v>
                </c:pt>
                <c:pt idx="34">
                  <c:v>0.41015625</c:v>
                </c:pt>
                <c:pt idx="35">
                  <c:v>0.421875</c:v>
                </c:pt>
                <c:pt idx="36">
                  <c:v>0.43359375</c:v>
                </c:pt>
                <c:pt idx="37">
                  <c:v>0.4453125</c:v>
                </c:pt>
                <c:pt idx="38">
                  <c:v>0.45703125</c:v>
                </c:pt>
                <c:pt idx="39">
                  <c:v>0.46875</c:v>
                </c:pt>
                <c:pt idx="40">
                  <c:v>0.48046875</c:v>
                </c:pt>
                <c:pt idx="41">
                  <c:v>0.4921875</c:v>
                </c:pt>
                <c:pt idx="42">
                  <c:v>0.50390625</c:v>
                </c:pt>
                <c:pt idx="43">
                  <c:v>0.515625</c:v>
                </c:pt>
                <c:pt idx="44">
                  <c:v>0.52734375</c:v>
                </c:pt>
                <c:pt idx="45">
                  <c:v>0.5390625</c:v>
                </c:pt>
                <c:pt idx="46">
                  <c:v>0.55078125</c:v>
                </c:pt>
                <c:pt idx="47">
                  <c:v>0.5625</c:v>
                </c:pt>
                <c:pt idx="48">
                  <c:v>0.57421875</c:v>
                </c:pt>
                <c:pt idx="49">
                  <c:v>0.5859375</c:v>
                </c:pt>
                <c:pt idx="50">
                  <c:v>0.59765625</c:v>
                </c:pt>
                <c:pt idx="51">
                  <c:v>0.609375</c:v>
                </c:pt>
                <c:pt idx="52">
                  <c:v>0.62109375</c:v>
                </c:pt>
                <c:pt idx="53">
                  <c:v>0.6328125</c:v>
                </c:pt>
                <c:pt idx="54">
                  <c:v>0.64453125</c:v>
                </c:pt>
                <c:pt idx="55">
                  <c:v>0.65625</c:v>
                </c:pt>
                <c:pt idx="56">
                  <c:v>0.66796875</c:v>
                </c:pt>
                <c:pt idx="57">
                  <c:v>0.6796875</c:v>
                </c:pt>
                <c:pt idx="58">
                  <c:v>0.69140625</c:v>
                </c:pt>
                <c:pt idx="59">
                  <c:v>0.703125</c:v>
                </c:pt>
                <c:pt idx="60">
                  <c:v>0.71484375</c:v>
                </c:pt>
                <c:pt idx="61">
                  <c:v>0.7265625</c:v>
                </c:pt>
                <c:pt idx="62">
                  <c:v>0.73828125</c:v>
                </c:pt>
                <c:pt idx="63">
                  <c:v>0.75</c:v>
                </c:pt>
                <c:pt idx="64">
                  <c:v>0.76171875</c:v>
                </c:pt>
                <c:pt idx="65">
                  <c:v>0.7734375</c:v>
                </c:pt>
                <c:pt idx="66">
                  <c:v>0.78515625</c:v>
                </c:pt>
                <c:pt idx="67">
                  <c:v>0.796875</c:v>
                </c:pt>
                <c:pt idx="68">
                  <c:v>0.80859375</c:v>
                </c:pt>
                <c:pt idx="69">
                  <c:v>0.8203125</c:v>
                </c:pt>
                <c:pt idx="70">
                  <c:v>0.83203125</c:v>
                </c:pt>
                <c:pt idx="71">
                  <c:v>0.84375</c:v>
                </c:pt>
                <c:pt idx="72">
                  <c:v>0.85546875</c:v>
                </c:pt>
                <c:pt idx="73">
                  <c:v>0.8671875</c:v>
                </c:pt>
                <c:pt idx="74">
                  <c:v>0.87890625</c:v>
                </c:pt>
                <c:pt idx="75">
                  <c:v>0.890625</c:v>
                </c:pt>
                <c:pt idx="76">
                  <c:v>0.90234375</c:v>
                </c:pt>
                <c:pt idx="77">
                  <c:v>0.9140625</c:v>
                </c:pt>
                <c:pt idx="78">
                  <c:v>0.92578125</c:v>
                </c:pt>
                <c:pt idx="79">
                  <c:v>0.9375</c:v>
                </c:pt>
                <c:pt idx="80">
                  <c:v>0.94921875</c:v>
                </c:pt>
                <c:pt idx="81">
                  <c:v>0.9609375</c:v>
                </c:pt>
                <c:pt idx="82">
                  <c:v>0.97265625</c:v>
                </c:pt>
                <c:pt idx="83">
                  <c:v>0.984375</c:v>
                </c:pt>
                <c:pt idx="84">
                  <c:v>0.99609375</c:v>
                </c:pt>
                <c:pt idx="85">
                  <c:v>1.0078125</c:v>
                </c:pt>
                <c:pt idx="86">
                  <c:v>1.01953125</c:v>
                </c:pt>
                <c:pt idx="87">
                  <c:v>1.03125</c:v>
                </c:pt>
                <c:pt idx="88">
                  <c:v>1.04296875</c:v>
                </c:pt>
                <c:pt idx="89">
                  <c:v>1.0546875</c:v>
                </c:pt>
                <c:pt idx="90">
                  <c:v>1.06640625</c:v>
                </c:pt>
                <c:pt idx="91">
                  <c:v>1.078125</c:v>
                </c:pt>
                <c:pt idx="92">
                  <c:v>1.08984375</c:v>
                </c:pt>
                <c:pt idx="93">
                  <c:v>1.1015625</c:v>
                </c:pt>
                <c:pt idx="94">
                  <c:v>1.11328125</c:v>
                </c:pt>
                <c:pt idx="95">
                  <c:v>1.125</c:v>
                </c:pt>
                <c:pt idx="96">
                  <c:v>1.13671875</c:v>
                </c:pt>
                <c:pt idx="97">
                  <c:v>1.1484375</c:v>
                </c:pt>
                <c:pt idx="98">
                  <c:v>1.16015625</c:v>
                </c:pt>
                <c:pt idx="99">
                  <c:v>1.171875</c:v>
                </c:pt>
                <c:pt idx="100">
                  <c:v>1.18359375</c:v>
                </c:pt>
                <c:pt idx="101">
                  <c:v>1.1953125</c:v>
                </c:pt>
                <c:pt idx="102">
                  <c:v>1.20703125</c:v>
                </c:pt>
                <c:pt idx="103">
                  <c:v>1.21875</c:v>
                </c:pt>
                <c:pt idx="104">
                  <c:v>1.23046875</c:v>
                </c:pt>
                <c:pt idx="105">
                  <c:v>1.2421875</c:v>
                </c:pt>
                <c:pt idx="106">
                  <c:v>1.25390625</c:v>
                </c:pt>
                <c:pt idx="107">
                  <c:v>1.265625</c:v>
                </c:pt>
                <c:pt idx="108">
                  <c:v>1.27734375</c:v>
                </c:pt>
                <c:pt idx="109">
                  <c:v>1.2890625</c:v>
                </c:pt>
                <c:pt idx="110">
                  <c:v>1.30078125</c:v>
                </c:pt>
                <c:pt idx="111">
                  <c:v>1.3125</c:v>
                </c:pt>
                <c:pt idx="112">
                  <c:v>1.32421875</c:v>
                </c:pt>
                <c:pt idx="113">
                  <c:v>1.3359375</c:v>
                </c:pt>
                <c:pt idx="114">
                  <c:v>1.34765625</c:v>
                </c:pt>
                <c:pt idx="115">
                  <c:v>1.359375</c:v>
                </c:pt>
                <c:pt idx="116">
                  <c:v>1.37109375</c:v>
                </c:pt>
                <c:pt idx="117">
                  <c:v>1.3828125</c:v>
                </c:pt>
                <c:pt idx="118">
                  <c:v>1.39453125</c:v>
                </c:pt>
                <c:pt idx="119">
                  <c:v>1.40625</c:v>
                </c:pt>
                <c:pt idx="120">
                  <c:v>1.41796875</c:v>
                </c:pt>
                <c:pt idx="121">
                  <c:v>1.4296875</c:v>
                </c:pt>
                <c:pt idx="122">
                  <c:v>1.44140625</c:v>
                </c:pt>
                <c:pt idx="123">
                  <c:v>1.453125</c:v>
                </c:pt>
                <c:pt idx="124">
                  <c:v>1.46484375</c:v>
                </c:pt>
                <c:pt idx="125">
                  <c:v>1.4765625</c:v>
                </c:pt>
                <c:pt idx="126">
                  <c:v>1.48828125</c:v>
                </c:pt>
                <c:pt idx="127">
                  <c:v>1.5</c:v>
                </c:pt>
                <c:pt idx="128">
                  <c:v>1.51171875</c:v>
                </c:pt>
                <c:pt idx="129">
                  <c:v>1.5234375</c:v>
                </c:pt>
                <c:pt idx="130">
                  <c:v>1.53515625</c:v>
                </c:pt>
                <c:pt idx="131">
                  <c:v>1.546875</c:v>
                </c:pt>
                <c:pt idx="132">
                  <c:v>1.55859375</c:v>
                </c:pt>
                <c:pt idx="133">
                  <c:v>1.5703125</c:v>
                </c:pt>
                <c:pt idx="134">
                  <c:v>1.58203125</c:v>
                </c:pt>
                <c:pt idx="135">
                  <c:v>1.59375</c:v>
                </c:pt>
                <c:pt idx="136">
                  <c:v>1.60546875</c:v>
                </c:pt>
                <c:pt idx="137">
                  <c:v>1.6171875</c:v>
                </c:pt>
                <c:pt idx="138">
                  <c:v>1.62890625</c:v>
                </c:pt>
                <c:pt idx="139">
                  <c:v>1.640625</c:v>
                </c:pt>
                <c:pt idx="140">
                  <c:v>1.65234375</c:v>
                </c:pt>
                <c:pt idx="141">
                  <c:v>1.6640625</c:v>
                </c:pt>
                <c:pt idx="142">
                  <c:v>1.67578125</c:v>
                </c:pt>
                <c:pt idx="143">
                  <c:v>1.6875</c:v>
                </c:pt>
                <c:pt idx="144">
                  <c:v>1.69921875</c:v>
                </c:pt>
                <c:pt idx="145">
                  <c:v>1.7109375</c:v>
                </c:pt>
                <c:pt idx="146">
                  <c:v>1.72265625</c:v>
                </c:pt>
                <c:pt idx="147">
                  <c:v>1.734375</c:v>
                </c:pt>
                <c:pt idx="148">
                  <c:v>1.74609375</c:v>
                </c:pt>
                <c:pt idx="149">
                  <c:v>1.7578125</c:v>
                </c:pt>
                <c:pt idx="150">
                  <c:v>1.76953125</c:v>
                </c:pt>
                <c:pt idx="151">
                  <c:v>1.78125</c:v>
                </c:pt>
                <c:pt idx="152">
                  <c:v>1.79296875</c:v>
                </c:pt>
                <c:pt idx="153">
                  <c:v>1.8046875</c:v>
                </c:pt>
                <c:pt idx="154">
                  <c:v>1.81640625</c:v>
                </c:pt>
                <c:pt idx="155">
                  <c:v>1.828125</c:v>
                </c:pt>
                <c:pt idx="156">
                  <c:v>1.83984375</c:v>
                </c:pt>
                <c:pt idx="157">
                  <c:v>1.8515625</c:v>
                </c:pt>
                <c:pt idx="158">
                  <c:v>1.86328125</c:v>
                </c:pt>
                <c:pt idx="159">
                  <c:v>1.875</c:v>
                </c:pt>
                <c:pt idx="160">
                  <c:v>1.88671875</c:v>
                </c:pt>
                <c:pt idx="161">
                  <c:v>1.8984375</c:v>
                </c:pt>
                <c:pt idx="162">
                  <c:v>1.91015625</c:v>
                </c:pt>
                <c:pt idx="163">
                  <c:v>1.921875</c:v>
                </c:pt>
                <c:pt idx="164">
                  <c:v>1.93359375</c:v>
                </c:pt>
                <c:pt idx="165">
                  <c:v>1.9453125</c:v>
                </c:pt>
                <c:pt idx="166">
                  <c:v>1.95703125</c:v>
                </c:pt>
                <c:pt idx="167">
                  <c:v>1.96875</c:v>
                </c:pt>
                <c:pt idx="168">
                  <c:v>1.98046875</c:v>
                </c:pt>
                <c:pt idx="169">
                  <c:v>1.9921875</c:v>
                </c:pt>
                <c:pt idx="170">
                  <c:v>2.00390625</c:v>
                </c:pt>
                <c:pt idx="171">
                  <c:v>2.015625</c:v>
                </c:pt>
                <c:pt idx="172">
                  <c:v>2.02734375</c:v>
                </c:pt>
                <c:pt idx="173">
                  <c:v>2.0390625</c:v>
                </c:pt>
                <c:pt idx="174">
                  <c:v>2.05078125</c:v>
                </c:pt>
                <c:pt idx="175">
                  <c:v>2.0625</c:v>
                </c:pt>
                <c:pt idx="176">
                  <c:v>2.07421875</c:v>
                </c:pt>
                <c:pt idx="177">
                  <c:v>2.0859375</c:v>
                </c:pt>
                <c:pt idx="178">
                  <c:v>2.09765625</c:v>
                </c:pt>
                <c:pt idx="179">
                  <c:v>2.109375</c:v>
                </c:pt>
                <c:pt idx="180">
                  <c:v>2.12109375</c:v>
                </c:pt>
                <c:pt idx="181">
                  <c:v>2.1328125</c:v>
                </c:pt>
                <c:pt idx="182">
                  <c:v>2.14453125</c:v>
                </c:pt>
                <c:pt idx="183">
                  <c:v>2.15625</c:v>
                </c:pt>
                <c:pt idx="184">
                  <c:v>2.16796875</c:v>
                </c:pt>
                <c:pt idx="185">
                  <c:v>2.1796875</c:v>
                </c:pt>
                <c:pt idx="186">
                  <c:v>2.19140625</c:v>
                </c:pt>
                <c:pt idx="187">
                  <c:v>2.203125</c:v>
                </c:pt>
                <c:pt idx="188">
                  <c:v>2.21484375</c:v>
                </c:pt>
                <c:pt idx="189">
                  <c:v>2.2265625</c:v>
                </c:pt>
                <c:pt idx="190">
                  <c:v>2.23828125</c:v>
                </c:pt>
                <c:pt idx="191">
                  <c:v>2.25</c:v>
                </c:pt>
                <c:pt idx="192">
                  <c:v>2.26171875</c:v>
                </c:pt>
                <c:pt idx="193">
                  <c:v>2.2734375</c:v>
                </c:pt>
                <c:pt idx="194">
                  <c:v>2.28515625</c:v>
                </c:pt>
                <c:pt idx="195">
                  <c:v>2.296875</c:v>
                </c:pt>
                <c:pt idx="196">
                  <c:v>2.30859375</c:v>
                </c:pt>
                <c:pt idx="197">
                  <c:v>2.3203125</c:v>
                </c:pt>
                <c:pt idx="198">
                  <c:v>2.33203125</c:v>
                </c:pt>
                <c:pt idx="199">
                  <c:v>2.34375</c:v>
                </c:pt>
                <c:pt idx="200">
                  <c:v>2.35546875</c:v>
                </c:pt>
                <c:pt idx="201">
                  <c:v>2.3671875</c:v>
                </c:pt>
                <c:pt idx="202">
                  <c:v>2.37890625</c:v>
                </c:pt>
                <c:pt idx="203">
                  <c:v>2.390625</c:v>
                </c:pt>
                <c:pt idx="204">
                  <c:v>2.40234375</c:v>
                </c:pt>
                <c:pt idx="205">
                  <c:v>2.4140625</c:v>
                </c:pt>
                <c:pt idx="206">
                  <c:v>2.42578125</c:v>
                </c:pt>
                <c:pt idx="207">
                  <c:v>2.4375</c:v>
                </c:pt>
                <c:pt idx="208">
                  <c:v>2.44921875</c:v>
                </c:pt>
                <c:pt idx="209">
                  <c:v>2.4609375</c:v>
                </c:pt>
                <c:pt idx="210">
                  <c:v>2.47265625</c:v>
                </c:pt>
                <c:pt idx="211">
                  <c:v>2.484375</c:v>
                </c:pt>
                <c:pt idx="212">
                  <c:v>2.49609375</c:v>
                </c:pt>
                <c:pt idx="213">
                  <c:v>2.5078125</c:v>
                </c:pt>
                <c:pt idx="214">
                  <c:v>2.51953125</c:v>
                </c:pt>
                <c:pt idx="215">
                  <c:v>2.53125</c:v>
                </c:pt>
                <c:pt idx="216">
                  <c:v>2.54296875</c:v>
                </c:pt>
                <c:pt idx="217">
                  <c:v>2.5546875</c:v>
                </c:pt>
                <c:pt idx="218">
                  <c:v>2.56640625</c:v>
                </c:pt>
                <c:pt idx="219">
                  <c:v>2.578125</c:v>
                </c:pt>
                <c:pt idx="220">
                  <c:v>2.58984375</c:v>
                </c:pt>
                <c:pt idx="221">
                  <c:v>2.6015625</c:v>
                </c:pt>
                <c:pt idx="222">
                  <c:v>2.61328125</c:v>
                </c:pt>
                <c:pt idx="223">
                  <c:v>2.625</c:v>
                </c:pt>
                <c:pt idx="224">
                  <c:v>2.63671875</c:v>
                </c:pt>
                <c:pt idx="225">
                  <c:v>2.6484375</c:v>
                </c:pt>
                <c:pt idx="226">
                  <c:v>2.66015625</c:v>
                </c:pt>
                <c:pt idx="227">
                  <c:v>2.671875</c:v>
                </c:pt>
                <c:pt idx="228">
                  <c:v>2.68359375</c:v>
                </c:pt>
                <c:pt idx="229">
                  <c:v>2.6953125</c:v>
                </c:pt>
                <c:pt idx="230">
                  <c:v>2.70703125</c:v>
                </c:pt>
                <c:pt idx="231">
                  <c:v>2.71875</c:v>
                </c:pt>
                <c:pt idx="232">
                  <c:v>2.73046875</c:v>
                </c:pt>
                <c:pt idx="233">
                  <c:v>2.7421875</c:v>
                </c:pt>
                <c:pt idx="234">
                  <c:v>2.75390625</c:v>
                </c:pt>
                <c:pt idx="235">
                  <c:v>2.765625</c:v>
                </c:pt>
                <c:pt idx="236">
                  <c:v>2.77734375</c:v>
                </c:pt>
                <c:pt idx="237">
                  <c:v>2.7890625</c:v>
                </c:pt>
                <c:pt idx="238">
                  <c:v>2.80078125</c:v>
                </c:pt>
                <c:pt idx="239">
                  <c:v>2.8125</c:v>
                </c:pt>
                <c:pt idx="240">
                  <c:v>2.82421875</c:v>
                </c:pt>
                <c:pt idx="241">
                  <c:v>2.8359375</c:v>
                </c:pt>
                <c:pt idx="242">
                  <c:v>2.84765625</c:v>
                </c:pt>
                <c:pt idx="243">
                  <c:v>2.859375</c:v>
                </c:pt>
                <c:pt idx="244">
                  <c:v>2.87109375</c:v>
                </c:pt>
                <c:pt idx="245">
                  <c:v>2.8828125</c:v>
                </c:pt>
                <c:pt idx="246">
                  <c:v>2.89453125</c:v>
                </c:pt>
                <c:pt idx="247">
                  <c:v>2.90625</c:v>
                </c:pt>
                <c:pt idx="248">
                  <c:v>2.91796875</c:v>
                </c:pt>
                <c:pt idx="249">
                  <c:v>2.9296875</c:v>
                </c:pt>
                <c:pt idx="250">
                  <c:v>2.94140625</c:v>
                </c:pt>
                <c:pt idx="251">
                  <c:v>2.953125</c:v>
                </c:pt>
                <c:pt idx="252">
                  <c:v>2.96484375</c:v>
                </c:pt>
                <c:pt idx="253">
                  <c:v>2.9765625</c:v>
                </c:pt>
                <c:pt idx="254">
                  <c:v>2.98828125</c:v>
                </c:pt>
                <c:pt idx="255">
                  <c:v>3</c:v>
                </c:pt>
                <c:pt idx="256">
                  <c:v>3.01171875</c:v>
                </c:pt>
                <c:pt idx="257">
                  <c:v>3.0234375</c:v>
                </c:pt>
                <c:pt idx="258">
                  <c:v>3.03515625</c:v>
                </c:pt>
                <c:pt idx="259">
                  <c:v>3.046875</c:v>
                </c:pt>
                <c:pt idx="260">
                  <c:v>3.05859375</c:v>
                </c:pt>
                <c:pt idx="261">
                  <c:v>3.0703125</c:v>
                </c:pt>
                <c:pt idx="262">
                  <c:v>3.08203125</c:v>
                </c:pt>
                <c:pt idx="263">
                  <c:v>3.09375</c:v>
                </c:pt>
                <c:pt idx="264">
                  <c:v>3.10546875</c:v>
                </c:pt>
                <c:pt idx="265">
                  <c:v>3.1171875</c:v>
                </c:pt>
                <c:pt idx="266">
                  <c:v>3.12890625</c:v>
                </c:pt>
                <c:pt idx="267">
                  <c:v>3.140625</c:v>
                </c:pt>
                <c:pt idx="268">
                  <c:v>3.15234375</c:v>
                </c:pt>
                <c:pt idx="269">
                  <c:v>3.1640625</c:v>
                </c:pt>
                <c:pt idx="270">
                  <c:v>3.17578125</c:v>
                </c:pt>
                <c:pt idx="271">
                  <c:v>3.1875</c:v>
                </c:pt>
                <c:pt idx="272">
                  <c:v>3.19921875</c:v>
                </c:pt>
                <c:pt idx="273">
                  <c:v>3.2109375</c:v>
                </c:pt>
                <c:pt idx="274">
                  <c:v>3.22265625</c:v>
                </c:pt>
                <c:pt idx="275">
                  <c:v>3.234375</c:v>
                </c:pt>
                <c:pt idx="276">
                  <c:v>3.24609375</c:v>
                </c:pt>
                <c:pt idx="277">
                  <c:v>3.2578125</c:v>
                </c:pt>
                <c:pt idx="278">
                  <c:v>3.26953125</c:v>
                </c:pt>
                <c:pt idx="279">
                  <c:v>3.28125</c:v>
                </c:pt>
                <c:pt idx="280">
                  <c:v>3.29296875</c:v>
                </c:pt>
                <c:pt idx="281">
                  <c:v>3.3046875</c:v>
                </c:pt>
                <c:pt idx="282">
                  <c:v>3.31640625</c:v>
                </c:pt>
                <c:pt idx="283">
                  <c:v>3.328125</c:v>
                </c:pt>
                <c:pt idx="284">
                  <c:v>3.33984375</c:v>
                </c:pt>
                <c:pt idx="285">
                  <c:v>3.3515625</c:v>
                </c:pt>
                <c:pt idx="286">
                  <c:v>3.36328125</c:v>
                </c:pt>
                <c:pt idx="287">
                  <c:v>3.375</c:v>
                </c:pt>
                <c:pt idx="288">
                  <c:v>3.38671875</c:v>
                </c:pt>
                <c:pt idx="289">
                  <c:v>3.3984375</c:v>
                </c:pt>
                <c:pt idx="290">
                  <c:v>3.41015625</c:v>
                </c:pt>
                <c:pt idx="291">
                  <c:v>3.421875</c:v>
                </c:pt>
                <c:pt idx="292">
                  <c:v>3.43359375</c:v>
                </c:pt>
                <c:pt idx="293">
                  <c:v>3.4453125</c:v>
                </c:pt>
                <c:pt idx="294">
                  <c:v>3.45703125</c:v>
                </c:pt>
                <c:pt idx="295">
                  <c:v>3.46875</c:v>
                </c:pt>
                <c:pt idx="296">
                  <c:v>3.48046875</c:v>
                </c:pt>
                <c:pt idx="297">
                  <c:v>3.4921875</c:v>
                </c:pt>
                <c:pt idx="298">
                  <c:v>3.50390625</c:v>
                </c:pt>
                <c:pt idx="299">
                  <c:v>3.515625</c:v>
                </c:pt>
                <c:pt idx="300">
                  <c:v>3.52734375</c:v>
                </c:pt>
                <c:pt idx="301">
                  <c:v>3.5390625</c:v>
                </c:pt>
                <c:pt idx="302">
                  <c:v>3.55078125</c:v>
                </c:pt>
                <c:pt idx="303">
                  <c:v>3.5625</c:v>
                </c:pt>
                <c:pt idx="304">
                  <c:v>3.57421875</c:v>
                </c:pt>
                <c:pt idx="305">
                  <c:v>3.5859375</c:v>
                </c:pt>
                <c:pt idx="306">
                  <c:v>3.59765625</c:v>
                </c:pt>
                <c:pt idx="307">
                  <c:v>3.609375</c:v>
                </c:pt>
                <c:pt idx="308">
                  <c:v>3.62109375</c:v>
                </c:pt>
                <c:pt idx="309">
                  <c:v>3.6328125</c:v>
                </c:pt>
                <c:pt idx="310">
                  <c:v>3.64453125</c:v>
                </c:pt>
                <c:pt idx="311">
                  <c:v>3.65625</c:v>
                </c:pt>
                <c:pt idx="312">
                  <c:v>3.66796875</c:v>
                </c:pt>
                <c:pt idx="313">
                  <c:v>3.6796875</c:v>
                </c:pt>
                <c:pt idx="314">
                  <c:v>3.69140625</c:v>
                </c:pt>
                <c:pt idx="315">
                  <c:v>3.703125</c:v>
                </c:pt>
                <c:pt idx="316">
                  <c:v>3.71484375</c:v>
                </c:pt>
                <c:pt idx="317">
                  <c:v>3.7265625</c:v>
                </c:pt>
                <c:pt idx="318">
                  <c:v>3.73828125</c:v>
                </c:pt>
                <c:pt idx="319">
                  <c:v>3.75</c:v>
                </c:pt>
                <c:pt idx="320">
                  <c:v>3.76171875</c:v>
                </c:pt>
                <c:pt idx="321">
                  <c:v>3.7734375</c:v>
                </c:pt>
                <c:pt idx="322">
                  <c:v>3.78515625</c:v>
                </c:pt>
                <c:pt idx="323">
                  <c:v>3.796875</c:v>
                </c:pt>
                <c:pt idx="324">
                  <c:v>3.80859375</c:v>
                </c:pt>
                <c:pt idx="325">
                  <c:v>3.8203125</c:v>
                </c:pt>
                <c:pt idx="326">
                  <c:v>3.83203125</c:v>
                </c:pt>
                <c:pt idx="327">
                  <c:v>3.84375</c:v>
                </c:pt>
                <c:pt idx="328">
                  <c:v>3.85546875</c:v>
                </c:pt>
                <c:pt idx="329">
                  <c:v>3.8671875</c:v>
                </c:pt>
                <c:pt idx="330">
                  <c:v>3.87890625</c:v>
                </c:pt>
                <c:pt idx="331">
                  <c:v>3.890625</c:v>
                </c:pt>
                <c:pt idx="332">
                  <c:v>3.90234375</c:v>
                </c:pt>
                <c:pt idx="333">
                  <c:v>3.9140625</c:v>
                </c:pt>
                <c:pt idx="334">
                  <c:v>3.92578125</c:v>
                </c:pt>
                <c:pt idx="335">
                  <c:v>3.9375</c:v>
                </c:pt>
                <c:pt idx="336">
                  <c:v>3.94921875</c:v>
                </c:pt>
                <c:pt idx="337">
                  <c:v>3.9609375</c:v>
                </c:pt>
                <c:pt idx="338">
                  <c:v>3.97265625</c:v>
                </c:pt>
                <c:pt idx="339">
                  <c:v>3.984375</c:v>
                </c:pt>
                <c:pt idx="340">
                  <c:v>3.99609375</c:v>
                </c:pt>
                <c:pt idx="341">
                  <c:v>4.0078125</c:v>
                </c:pt>
                <c:pt idx="342">
                  <c:v>4.01953125</c:v>
                </c:pt>
                <c:pt idx="343">
                  <c:v>4.03125</c:v>
                </c:pt>
                <c:pt idx="344">
                  <c:v>4.04296875</c:v>
                </c:pt>
                <c:pt idx="345">
                  <c:v>4.0546875</c:v>
                </c:pt>
                <c:pt idx="346">
                  <c:v>4.06640625</c:v>
                </c:pt>
                <c:pt idx="347">
                  <c:v>4.078125</c:v>
                </c:pt>
                <c:pt idx="348">
                  <c:v>4.08984375</c:v>
                </c:pt>
                <c:pt idx="349">
                  <c:v>4.1015625</c:v>
                </c:pt>
                <c:pt idx="350">
                  <c:v>4.11328125</c:v>
                </c:pt>
                <c:pt idx="351">
                  <c:v>4.125</c:v>
                </c:pt>
                <c:pt idx="352">
                  <c:v>4.13671875</c:v>
                </c:pt>
                <c:pt idx="353">
                  <c:v>4.1484375</c:v>
                </c:pt>
                <c:pt idx="354">
                  <c:v>4.16015625</c:v>
                </c:pt>
                <c:pt idx="355">
                  <c:v>4.171875</c:v>
                </c:pt>
                <c:pt idx="356">
                  <c:v>4.18359375</c:v>
                </c:pt>
                <c:pt idx="357">
                  <c:v>4.1953125</c:v>
                </c:pt>
                <c:pt idx="358">
                  <c:v>4.20703125</c:v>
                </c:pt>
                <c:pt idx="359">
                  <c:v>4.21875</c:v>
                </c:pt>
                <c:pt idx="360">
                  <c:v>4.23046875</c:v>
                </c:pt>
                <c:pt idx="361">
                  <c:v>4.2421875</c:v>
                </c:pt>
                <c:pt idx="362">
                  <c:v>4.25390625</c:v>
                </c:pt>
                <c:pt idx="363">
                  <c:v>4.265625</c:v>
                </c:pt>
                <c:pt idx="364">
                  <c:v>4.27734375</c:v>
                </c:pt>
                <c:pt idx="365">
                  <c:v>4.2890625</c:v>
                </c:pt>
                <c:pt idx="366">
                  <c:v>4.30078125</c:v>
                </c:pt>
                <c:pt idx="367">
                  <c:v>4.3125</c:v>
                </c:pt>
                <c:pt idx="368">
                  <c:v>4.32421875</c:v>
                </c:pt>
                <c:pt idx="369">
                  <c:v>4.3359375</c:v>
                </c:pt>
                <c:pt idx="370">
                  <c:v>4.34765625</c:v>
                </c:pt>
                <c:pt idx="371">
                  <c:v>4.359375</c:v>
                </c:pt>
                <c:pt idx="372">
                  <c:v>4.37109375</c:v>
                </c:pt>
                <c:pt idx="373">
                  <c:v>4.3828125</c:v>
                </c:pt>
                <c:pt idx="374">
                  <c:v>4.39453125</c:v>
                </c:pt>
                <c:pt idx="375">
                  <c:v>4.40625</c:v>
                </c:pt>
                <c:pt idx="376">
                  <c:v>4.41796875</c:v>
                </c:pt>
                <c:pt idx="377">
                  <c:v>4.4296875</c:v>
                </c:pt>
                <c:pt idx="378">
                  <c:v>4.44140625</c:v>
                </c:pt>
                <c:pt idx="379">
                  <c:v>4.453125</c:v>
                </c:pt>
                <c:pt idx="380">
                  <c:v>4.46484375</c:v>
                </c:pt>
                <c:pt idx="381">
                  <c:v>4.4765625</c:v>
                </c:pt>
                <c:pt idx="382">
                  <c:v>4.48828125</c:v>
                </c:pt>
                <c:pt idx="383">
                  <c:v>4.5</c:v>
                </c:pt>
                <c:pt idx="384">
                  <c:v>4.51171875</c:v>
                </c:pt>
                <c:pt idx="385">
                  <c:v>4.5234375</c:v>
                </c:pt>
                <c:pt idx="386">
                  <c:v>4.53515625</c:v>
                </c:pt>
                <c:pt idx="387">
                  <c:v>4.546875</c:v>
                </c:pt>
                <c:pt idx="388">
                  <c:v>4.55859375</c:v>
                </c:pt>
                <c:pt idx="389">
                  <c:v>4.5703125</c:v>
                </c:pt>
                <c:pt idx="390">
                  <c:v>4.58203125</c:v>
                </c:pt>
                <c:pt idx="391">
                  <c:v>4.59375</c:v>
                </c:pt>
                <c:pt idx="392">
                  <c:v>4.60546875</c:v>
                </c:pt>
                <c:pt idx="393">
                  <c:v>4.6171875</c:v>
                </c:pt>
                <c:pt idx="394">
                  <c:v>4.62890625</c:v>
                </c:pt>
                <c:pt idx="395">
                  <c:v>4.640625</c:v>
                </c:pt>
                <c:pt idx="396">
                  <c:v>4.65234375</c:v>
                </c:pt>
                <c:pt idx="397">
                  <c:v>4.6640625</c:v>
                </c:pt>
                <c:pt idx="398">
                  <c:v>4.67578125</c:v>
                </c:pt>
                <c:pt idx="399">
                  <c:v>4.6875</c:v>
                </c:pt>
                <c:pt idx="400">
                  <c:v>4.69921875</c:v>
                </c:pt>
                <c:pt idx="401">
                  <c:v>4.7109375</c:v>
                </c:pt>
                <c:pt idx="402">
                  <c:v>4.72265625</c:v>
                </c:pt>
                <c:pt idx="403">
                  <c:v>4.734375</c:v>
                </c:pt>
                <c:pt idx="404">
                  <c:v>4.74609375</c:v>
                </c:pt>
                <c:pt idx="405">
                  <c:v>4.7578125</c:v>
                </c:pt>
                <c:pt idx="406">
                  <c:v>4.76953125</c:v>
                </c:pt>
                <c:pt idx="407">
                  <c:v>4.78125</c:v>
                </c:pt>
                <c:pt idx="408">
                  <c:v>4.79296875</c:v>
                </c:pt>
                <c:pt idx="409">
                  <c:v>4.8046875</c:v>
                </c:pt>
                <c:pt idx="410">
                  <c:v>4.81640625</c:v>
                </c:pt>
                <c:pt idx="411">
                  <c:v>4.828125</c:v>
                </c:pt>
                <c:pt idx="412">
                  <c:v>4.83984375</c:v>
                </c:pt>
                <c:pt idx="413">
                  <c:v>4.8515625</c:v>
                </c:pt>
                <c:pt idx="414">
                  <c:v>4.86328125</c:v>
                </c:pt>
                <c:pt idx="415">
                  <c:v>4.875</c:v>
                </c:pt>
                <c:pt idx="416">
                  <c:v>4.88671875</c:v>
                </c:pt>
                <c:pt idx="417">
                  <c:v>4.8984375</c:v>
                </c:pt>
                <c:pt idx="418">
                  <c:v>4.91015625</c:v>
                </c:pt>
                <c:pt idx="419">
                  <c:v>4.921875</c:v>
                </c:pt>
                <c:pt idx="420">
                  <c:v>4.93359375</c:v>
                </c:pt>
                <c:pt idx="421">
                  <c:v>4.9453125</c:v>
                </c:pt>
                <c:pt idx="422">
                  <c:v>4.95703125</c:v>
                </c:pt>
                <c:pt idx="423">
                  <c:v>4.96875</c:v>
                </c:pt>
                <c:pt idx="424">
                  <c:v>4.98046875</c:v>
                </c:pt>
                <c:pt idx="425">
                  <c:v>4.9921875</c:v>
                </c:pt>
                <c:pt idx="426">
                  <c:v>5.00390625</c:v>
                </c:pt>
                <c:pt idx="427">
                  <c:v>5.015625</c:v>
                </c:pt>
                <c:pt idx="428">
                  <c:v>5.02734375</c:v>
                </c:pt>
                <c:pt idx="429">
                  <c:v>5.0390625</c:v>
                </c:pt>
                <c:pt idx="430">
                  <c:v>5.05078125</c:v>
                </c:pt>
                <c:pt idx="431">
                  <c:v>5.0625</c:v>
                </c:pt>
                <c:pt idx="432">
                  <c:v>5.07421875</c:v>
                </c:pt>
                <c:pt idx="433">
                  <c:v>5.0859375</c:v>
                </c:pt>
                <c:pt idx="434">
                  <c:v>5.09765625</c:v>
                </c:pt>
                <c:pt idx="435">
                  <c:v>5.109375</c:v>
                </c:pt>
                <c:pt idx="436">
                  <c:v>5.12109375</c:v>
                </c:pt>
                <c:pt idx="437">
                  <c:v>5.1328125</c:v>
                </c:pt>
                <c:pt idx="438">
                  <c:v>5.14453125</c:v>
                </c:pt>
                <c:pt idx="439">
                  <c:v>5.15625</c:v>
                </c:pt>
                <c:pt idx="440">
                  <c:v>5.16796875</c:v>
                </c:pt>
                <c:pt idx="441">
                  <c:v>5.1796875</c:v>
                </c:pt>
                <c:pt idx="442">
                  <c:v>5.19140625</c:v>
                </c:pt>
                <c:pt idx="443">
                  <c:v>5.203125</c:v>
                </c:pt>
                <c:pt idx="444">
                  <c:v>5.21484375</c:v>
                </c:pt>
                <c:pt idx="445">
                  <c:v>5.2265625</c:v>
                </c:pt>
                <c:pt idx="446">
                  <c:v>5.23828125</c:v>
                </c:pt>
                <c:pt idx="447">
                  <c:v>5.25</c:v>
                </c:pt>
                <c:pt idx="448">
                  <c:v>5.26171875</c:v>
                </c:pt>
                <c:pt idx="449">
                  <c:v>5.2734375</c:v>
                </c:pt>
                <c:pt idx="450">
                  <c:v>5.28515625</c:v>
                </c:pt>
                <c:pt idx="451">
                  <c:v>5.296875</c:v>
                </c:pt>
                <c:pt idx="452">
                  <c:v>5.30859375</c:v>
                </c:pt>
                <c:pt idx="453">
                  <c:v>5.3203125</c:v>
                </c:pt>
                <c:pt idx="454">
                  <c:v>5.33203125</c:v>
                </c:pt>
                <c:pt idx="455">
                  <c:v>5.34375</c:v>
                </c:pt>
                <c:pt idx="456">
                  <c:v>5.35546875</c:v>
                </c:pt>
                <c:pt idx="457">
                  <c:v>5.3671875</c:v>
                </c:pt>
                <c:pt idx="458">
                  <c:v>5.37890625</c:v>
                </c:pt>
                <c:pt idx="459">
                  <c:v>5.390625</c:v>
                </c:pt>
                <c:pt idx="460">
                  <c:v>5.40234375</c:v>
                </c:pt>
                <c:pt idx="461">
                  <c:v>5.4140625</c:v>
                </c:pt>
                <c:pt idx="462">
                  <c:v>5.42578125</c:v>
                </c:pt>
                <c:pt idx="463">
                  <c:v>5.4375</c:v>
                </c:pt>
                <c:pt idx="464">
                  <c:v>5.44921875</c:v>
                </c:pt>
                <c:pt idx="465">
                  <c:v>5.4609375</c:v>
                </c:pt>
                <c:pt idx="466">
                  <c:v>5.47265625</c:v>
                </c:pt>
                <c:pt idx="467">
                  <c:v>5.484375</c:v>
                </c:pt>
                <c:pt idx="468">
                  <c:v>5.49609375</c:v>
                </c:pt>
                <c:pt idx="469">
                  <c:v>5.5078125</c:v>
                </c:pt>
                <c:pt idx="470">
                  <c:v>5.51953125</c:v>
                </c:pt>
                <c:pt idx="471">
                  <c:v>5.53125</c:v>
                </c:pt>
                <c:pt idx="472">
                  <c:v>5.54296875</c:v>
                </c:pt>
                <c:pt idx="473">
                  <c:v>5.5546875</c:v>
                </c:pt>
                <c:pt idx="474">
                  <c:v>5.56640625</c:v>
                </c:pt>
                <c:pt idx="475">
                  <c:v>5.578125</c:v>
                </c:pt>
                <c:pt idx="476">
                  <c:v>5.58984375</c:v>
                </c:pt>
                <c:pt idx="477">
                  <c:v>5.6015625</c:v>
                </c:pt>
                <c:pt idx="478">
                  <c:v>5.61328125</c:v>
                </c:pt>
                <c:pt idx="479">
                  <c:v>5.625</c:v>
                </c:pt>
                <c:pt idx="480">
                  <c:v>5.63671875</c:v>
                </c:pt>
                <c:pt idx="481">
                  <c:v>5.6484375</c:v>
                </c:pt>
                <c:pt idx="482">
                  <c:v>5.66015625</c:v>
                </c:pt>
                <c:pt idx="483">
                  <c:v>5.671875</c:v>
                </c:pt>
                <c:pt idx="484">
                  <c:v>5.68359375</c:v>
                </c:pt>
                <c:pt idx="485">
                  <c:v>5.6953125</c:v>
                </c:pt>
                <c:pt idx="486">
                  <c:v>5.70703125</c:v>
                </c:pt>
                <c:pt idx="487">
                  <c:v>5.71875</c:v>
                </c:pt>
                <c:pt idx="488">
                  <c:v>5.73046875</c:v>
                </c:pt>
                <c:pt idx="489">
                  <c:v>5.7421875</c:v>
                </c:pt>
                <c:pt idx="490">
                  <c:v>5.75390625</c:v>
                </c:pt>
                <c:pt idx="491">
                  <c:v>5.765625</c:v>
                </c:pt>
                <c:pt idx="492">
                  <c:v>5.77734375</c:v>
                </c:pt>
                <c:pt idx="493">
                  <c:v>5.7890625</c:v>
                </c:pt>
                <c:pt idx="494">
                  <c:v>5.80078125</c:v>
                </c:pt>
                <c:pt idx="495">
                  <c:v>5.8125</c:v>
                </c:pt>
                <c:pt idx="496">
                  <c:v>5.82421875</c:v>
                </c:pt>
                <c:pt idx="497">
                  <c:v>5.8359375</c:v>
                </c:pt>
                <c:pt idx="498">
                  <c:v>5.84765625</c:v>
                </c:pt>
                <c:pt idx="499">
                  <c:v>5.859375</c:v>
                </c:pt>
                <c:pt idx="500">
                  <c:v>5.87109375</c:v>
                </c:pt>
                <c:pt idx="501">
                  <c:v>5.8828125</c:v>
                </c:pt>
                <c:pt idx="502">
                  <c:v>5.89453125</c:v>
                </c:pt>
                <c:pt idx="503">
                  <c:v>5.90625</c:v>
                </c:pt>
                <c:pt idx="504">
                  <c:v>5.91796875</c:v>
                </c:pt>
                <c:pt idx="505">
                  <c:v>5.9296875</c:v>
                </c:pt>
                <c:pt idx="506">
                  <c:v>5.94140625</c:v>
                </c:pt>
                <c:pt idx="507">
                  <c:v>5.953125</c:v>
                </c:pt>
                <c:pt idx="508">
                  <c:v>5.96484375</c:v>
                </c:pt>
                <c:pt idx="509">
                  <c:v>5.9765625</c:v>
                </c:pt>
                <c:pt idx="510">
                  <c:v>5.98828125</c:v>
                </c:pt>
              </c:numCache>
            </c:numRef>
          </c:xVal>
          <c:yVal>
            <c:numRef>
              <c:f>'13.1.25-26'!$V$3:$V$513</c:f>
              <c:numCache>
                <c:formatCode>General</c:formatCode>
                <c:ptCount val="511"/>
                <c:pt idx="0">
                  <c:v>424.9725687627809</c:v>
                </c:pt>
                <c:pt idx="1">
                  <c:v>488.05806359511956</c:v>
                </c:pt>
                <c:pt idx="2">
                  <c:v>6.5277542679611429</c:v>
                </c:pt>
                <c:pt idx="3">
                  <c:v>274.93386686399953</c:v>
                </c:pt>
                <c:pt idx="4">
                  <c:v>3.1737950149182854</c:v>
                </c:pt>
                <c:pt idx="5">
                  <c:v>78.542944118021296</c:v>
                </c:pt>
                <c:pt idx="6">
                  <c:v>107.91541828699955</c:v>
                </c:pt>
                <c:pt idx="7">
                  <c:v>7474.734927843072</c:v>
                </c:pt>
                <c:pt idx="8">
                  <c:v>202.40601008780837</c:v>
                </c:pt>
                <c:pt idx="9">
                  <c:v>648.0975591195463</c:v>
                </c:pt>
                <c:pt idx="10">
                  <c:v>94.119808783465004</c:v>
                </c:pt>
                <c:pt idx="11">
                  <c:v>35.144479837630087</c:v>
                </c:pt>
                <c:pt idx="12">
                  <c:v>5.8192371604018103</c:v>
                </c:pt>
                <c:pt idx="13">
                  <c:v>7.1590562687904544</c:v>
                </c:pt>
                <c:pt idx="14">
                  <c:v>23.25346712487147</c:v>
                </c:pt>
                <c:pt idx="15">
                  <c:v>261.83484698889856</c:v>
                </c:pt>
                <c:pt idx="16">
                  <c:v>34.257679471785877</c:v>
                </c:pt>
                <c:pt idx="17">
                  <c:v>39.014250693370244</c:v>
                </c:pt>
                <c:pt idx="18">
                  <c:v>4.6017795819064409</c:v>
                </c:pt>
                <c:pt idx="19">
                  <c:v>3.4312791374514604</c:v>
                </c:pt>
                <c:pt idx="20">
                  <c:v>3.3471384131769288</c:v>
                </c:pt>
                <c:pt idx="21">
                  <c:v>10.23975632868958</c:v>
                </c:pt>
                <c:pt idx="22">
                  <c:v>1.945956404427601</c:v>
                </c:pt>
                <c:pt idx="23">
                  <c:v>12.204394319599611</c:v>
                </c:pt>
                <c:pt idx="24">
                  <c:v>5.1038514374960524</c:v>
                </c:pt>
                <c:pt idx="25">
                  <c:v>36.011760108488261</c:v>
                </c:pt>
                <c:pt idx="26">
                  <c:v>13.590587409899644</c:v>
                </c:pt>
                <c:pt idx="27">
                  <c:v>8.8554469507879541E-2</c:v>
                </c:pt>
                <c:pt idx="28">
                  <c:v>2.8731051267166698</c:v>
                </c:pt>
                <c:pt idx="29">
                  <c:v>2.7027508230566797</c:v>
                </c:pt>
                <c:pt idx="30">
                  <c:v>5.7071272628881733</c:v>
                </c:pt>
                <c:pt idx="31">
                  <c:v>4.1325768774769607</c:v>
                </c:pt>
                <c:pt idx="32">
                  <c:v>2.2724218583650764</c:v>
                </c:pt>
                <c:pt idx="33">
                  <c:v>25.384463254871182</c:v>
                </c:pt>
                <c:pt idx="34">
                  <c:v>0.65735546928050836</c:v>
                </c:pt>
                <c:pt idx="35">
                  <c:v>5.1073418713583658</c:v>
                </c:pt>
                <c:pt idx="36">
                  <c:v>22.835932274383751</c:v>
                </c:pt>
                <c:pt idx="37">
                  <c:v>1.7537224254245636</c:v>
                </c:pt>
                <c:pt idx="38">
                  <c:v>2.3711730658935988</c:v>
                </c:pt>
                <c:pt idx="39">
                  <c:v>0.79930129840030817</c:v>
                </c:pt>
                <c:pt idx="40">
                  <c:v>9.3466066278579412</c:v>
                </c:pt>
                <c:pt idx="41">
                  <c:v>3.7652558141845862</c:v>
                </c:pt>
                <c:pt idx="42">
                  <c:v>2.0162507210207621</c:v>
                </c:pt>
                <c:pt idx="43">
                  <c:v>3.7168206209949144</c:v>
                </c:pt>
                <c:pt idx="44">
                  <c:v>6.926708078692152</c:v>
                </c:pt>
                <c:pt idx="45">
                  <c:v>8.8448363149080986</c:v>
                </c:pt>
                <c:pt idx="46">
                  <c:v>3.0384938608358127</c:v>
                </c:pt>
                <c:pt idx="47">
                  <c:v>0.14484736333316103</c:v>
                </c:pt>
                <c:pt idx="48">
                  <c:v>9.8743310760710905</c:v>
                </c:pt>
                <c:pt idx="49">
                  <c:v>0.97739360093149108</c:v>
                </c:pt>
                <c:pt idx="50">
                  <c:v>1.0064907467897337</c:v>
                </c:pt>
                <c:pt idx="51">
                  <c:v>0.13568987476583635</c:v>
                </c:pt>
                <c:pt idx="52">
                  <c:v>2.9876789434897866</c:v>
                </c:pt>
                <c:pt idx="53">
                  <c:v>9.2989785068375106</c:v>
                </c:pt>
                <c:pt idx="54">
                  <c:v>4.4932606230742076</c:v>
                </c:pt>
                <c:pt idx="55">
                  <c:v>0.35824574832878392</c:v>
                </c:pt>
                <c:pt idx="56">
                  <c:v>2.1315297560649231</c:v>
                </c:pt>
                <c:pt idx="57">
                  <c:v>7.9172353780771676</c:v>
                </c:pt>
                <c:pt idx="58">
                  <c:v>0.89645473997941127</c:v>
                </c:pt>
                <c:pt idx="59">
                  <c:v>4.2173904692518844</c:v>
                </c:pt>
                <c:pt idx="60">
                  <c:v>1.4075560113985706</c:v>
                </c:pt>
                <c:pt idx="61">
                  <c:v>2.6077063637765128</c:v>
                </c:pt>
                <c:pt idx="62">
                  <c:v>1.600871392308312</c:v>
                </c:pt>
                <c:pt idx="63">
                  <c:v>2.1870750241001367</c:v>
                </c:pt>
                <c:pt idx="64">
                  <c:v>7.4847337916408154</c:v>
                </c:pt>
                <c:pt idx="65">
                  <c:v>11.086104996599124</c:v>
                </c:pt>
                <c:pt idx="66">
                  <c:v>4.1376169140373174</c:v>
                </c:pt>
                <c:pt idx="67">
                  <c:v>1.1721704267133646</c:v>
                </c:pt>
                <c:pt idx="68">
                  <c:v>1.673879822789974</c:v>
                </c:pt>
                <c:pt idx="69">
                  <c:v>5.0422720215404064</c:v>
                </c:pt>
                <c:pt idx="70">
                  <c:v>1.9418075901243432</c:v>
                </c:pt>
                <c:pt idx="71">
                  <c:v>1.8434001571469762</c:v>
                </c:pt>
                <c:pt idx="72">
                  <c:v>6.4071533264128604</c:v>
                </c:pt>
                <c:pt idx="73">
                  <c:v>3.9011627786295144</c:v>
                </c:pt>
                <c:pt idx="74">
                  <c:v>4.1162254157656921</c:v>
                </c:pt>
                <c:pt idx="75">
                  <c:v>0.257820461920446</c:v>
                </c:pt>
                <c:pt idx="76">
                  <c:v>2.3877758976282095</c:v>
                </c:pt>
                <c:pt idx="77">
                  <c:v>17.76246927173807</c:v>
                </c:pt>
                <c:pt idx="78">
                  <c:v>6.9958493494343275</c:v>
                </c:pt>
                <c:pt idx="79">
                  <c:v>8.4105291920298146</c:v>
                </c:pt>
                <c:pt idx="80">
                  <c:v>0.32678380092202014</c:v>
                </c:pt>
                <c:pt idx="81">
                  <c:v>7.3587567724401142</c:v>
                </c:pt>
                <c:pt idx="82">
                  <c:v>1.4050669303546761</c:v>
                </c:pt>
                <c:pt idx="83">
                  <c:v>7.091191794381869</c:v>
                </c:pt>
                <c:pt idx="84">
                  <c:v>13.908572895865055</c:v>
                </c:pt>
                <c:pt idx="85">
                  <c:v>1.7231794929795241</c:v>
                </c:pt>
                <c:pt idx="86">
                  <c:v>5.0130316724683253</c:v>
                </c:pt>
                <c:pt idx="87">
                  <c:v>2.4076941762696613</c:v>
                </c:pt>
                <c:pt idx="88">
                  <c:v>2.3707138367669782</c:v>
                </c:pt>
                <c:pt idx="89">
                  <c:v>13.544704291163718</c:v>
                </c:pt>
                <c:pt idx="90">
                  <c:v>0.53928262320648024</c:v>
                </c:pt>
                <c:pt idx="91">
                  <c:v>4.5305894251532974</c:v>
                </c:pt>
                <c:pt idx="92">
                  <c:v>12.931211832113403</c:v>
                </c:pt>
                <c:pt idx="93">
                  <c:v>2.4661098678695694</c:v>
                </c:pt>
                <c:pt idx="94">
                  <c:v>3.8616621078388729</c:v>
                </c:pt>
                <c:pt idx="95">
                  <c:v>1.7331876106623205</c:v>
                </c:pt>
                <c:pt idx="96">
                  <c:v>21.87084163152532</c:v>
                </c:pt>
                <c:pt idx="97">
                  <c:v>0.84342257860541914</c:v>
                </c:pt>
                <c:pt idx="98">
                  <c:v>1.3458414230046405</c:v>
                </c:pt>
                <c:pt idx="99">
                  <c:v>6.0832108010458743</c:v>
                </c:pt>
                <c:pt idx="100">
                  <c:v>0.56068751384838311</c:v>
                </c:pt>
                <c:pt idx="101">
                  <c:v>0.7240326763362569</c:v>
                </c:pt>
                <c:pt idx="102">
                  <c:v>6.9853508037428E-2</c:v>
                </c:pt>
                <c:pt idx="103">
                  <c:v>2.2542007140640008</c:v>
                </c:pt>
                <c:pt idx="104">
                  <c:v>7.122557633530076</c:v>
                </c:pt>
                <c:pt idx="105">
                  <c:v>2.422447659425377</c:v>
                </c:pt>
                <c:pt idx="106">
                  <c:v>0.93624123894528799</c:v>
                </c:pt>
                <c:pt idx="107">
                  <c:v>2.2363202701465643</c:v>
                </c:pt>
                <c:pt idx="108">
                  <c:v>6.9387677305617528</c:v>
                </c:pt>
                <c:pt idx="109">
                  <c:v>3.888559280296267</c:v>
                </c:pt>
                <c:pt idx="110">
                  <c:v>1.5743961424037445</c:v>
                </c:pt>
                <c:pt idx="111">
                  <c:v>6.8522204677236429</c:v>
                </c:pt>
                <c:pt idx="112">
                  <c:v>6.2003198913783573</c:v>
                </c:pt>
                <c:pt idx="113">
                  <c:v>2.2646559166609732</c:v>
                </c:pt>
                <c:pt idx="114">
                  <c:v>0.31847355235995228</c:v>
                </c:pt>
                <c:pt idx="115">
                  <c:v>0.51828866566765108</c:v>
                </c:pt>
                <c:pt idx="116">
                  <c:v>12.196674757358213</c:v>
                </c:pt>
                <c:pt idx="117">
                  <c:v>3.2826774881601128</c:v>
                </c:pt>
                <c:pt idx="118">
                  <c:v>2.3025958082844311</c:v>
                </c:pt>
                <c:pt idx="119">
                  <c:v>3.6461996739144475</c:v>
                </c:pt>
                <c:pt idx="120">
                  <c:v>0.33659583478077998</c:v>
                </c:pt>
                <c:pt idx="121">
                  <c:v>2.1602441675239041</c:v>
                </c:pt>
                <c:pt idx="122">
                  <c:v>0.88482183829802763</c:v>
                </c:pt>
                <c:pt idx="123">
                  <c:v>8.0169170174742295</c:v>
                </c:pt>
                <c:pt idx="124">
                  <c:v>2.222930179003594</c:v>
                </c:pt>
                <c:pt idx="125">
                  <c:v>4.1926961410249151</c:v>
                </c:pt>
                <c:pt idx="126">
                  <c:v>0.72563195179293516</c:v>
                </c:pt>
                <c:pt idx="127">
                  <c:v>3.452073865159075</c:v>
                </c:pt>
                <c:pt idx="128">
                  <c:v>2.2102052497449161</c:v>
                </c:pt>
                <c:pt idx="129">
                  <c:v>5.4287832833872072</c:v>
                </c:pt>
                <c:pt idx="130">
                  <c:v>1.2847104232342079</c:v>
                </c:pt>
                <c:pt idx="131">
                  <c:v>7.328648336546066</c:v>
                </c:pt>
                <c:pt idx="132">
                  <c:v>1.6649374653802798</c:v>
                </c:pt>
                <c:pt idx="133">
                  <c:v>0.8761036952613227</c:v>
                </c:pt>
                <c:pt idx="134">
                  <c:v>0.85266789378131069</c:v>
                </c:pt>
                <c:pt idx="135">
                  <c:v>1.1694466534636767</c:v>
                </c:pt>
                <c:pt idx="136">
                  <c:v>1.2213881494930525</c:v>
                </c:pt>
                <c:pt idx="137">
                  <c:v>0.47100376445848025</c:v>
                </c:pt>
                <c:pt idx="138">
                  <c:v>4.7705655419923776</c:v>
                </c:pt>
                <c:pt idx="139">
                  <c:v>1.243357946616205</c:v>
                </c:pt>
                <c:pt idx="140">
                  <c:v>2.4692913535763497</c:v>
                </c:pt>
                <c:pt idx="141">
                  <c:v>0.8002032467461645</c:v>
                </c:pt>
                <c:pt idx="142">
                  <c:v>2.743733104667857E-2</c:v>
                </c:pt>
                <c:pt idx="143">
                  <c:v>4.4095289451907513</c:v>
                </c:pt>
                <c:pt idx="144">
                  <c:v>1.1991416025488071</c:v>
                </c:pt>
                <c:pt idx="145">
                  <c:v>2.7995279853443944</c:v>
                </c:pt>
                <c:pt idx="146">
                  <c:v>2.3824833784478288</c:v>
                </c:pt>
                <c:pt idx="147">
                  <c:v>2.0487181069110063</c:v>
                </c:pt>
                <c:pt idx="148">
                  <c:v>0.97223026603549489</c:v>
                </c:pt>
                <c:pt idx="149">
                  <c:v>1.7587309784892376E-2</c:v>
                </c:pt>
                <c:pt idx="150">
                  <c:v>0.58108724784092691</c:v>
                </c:pt>
                <c:pt idx="151">
                  <c:v>4.1369355635153209</c:v>
                </c:pt>
                <c:pt idx="152">
                  <c:v>1.8629274214156508</c:v>
                </c:pt>
                <c:pt idx="153">
                  <c:v>0.9946220565939512</c:v>
                </c:pt>
                <c:pt idx="154">
                  <c:v>0.42349278185715217</c:v>
                </c:pt>
                <c:pt idx="155">
                  <c:v>0.60859050696080241</c:v>
                </c:pt>
                <c:pt idx="156">
                  <c:v>5.0284075630695995</c:v>
                </c:pt>
                <c:pt idx="157">
                  <c:v>1.5395556237663341</c:v>
                </c:pt>
                <c:pt idx="158">
                  <c:v>1.3595213213650874</c:v>
                </c:pt>
                <c:pt idx="159">
                  <c:v>4.65834240907534</c:v>
                </c:pt>
                <c:pt idx="160">
                  <c:v>1.1714670690630966</c:v>
                </c:pt>
                <c:pt idx="161">
                  <c:v>2.1356346785909137</c:v>
                </c:pt>
                <c:pt idx="162">
                  <c:v>1.2547154068658357</c:v>
                </c:pt>
                <c:pt idx="163">
                  <c:v>2.5151591810294787</c:v>
                </c:pt>
                <c:pt idx="164">
                  <c:v>0.68094757765362657</c:v>
                </c:pt>
                <c:pt idx="165">
                  <c:v>5.951171958227981</c:v>
                </c:pt>
                <c:pt idx="166">
                  <c:v>2.2914475113485642</c:v>
                </c:pt>
                <c:pt idx="167">
                  <c:v>5.7795848867449298</c:v>
                </c:pt>
                <c:pt idx="168">
                  <c:v>0.69178345049048584</c:v>
                </c:pt>
                <c:pt idx="169">
                  <c:v>0.1765399401968161</c:v>
                </c:pt>
                <c:pt idx="170">
                  <c:v>0.13876930653740763</c:v>
                </c:pt>
                <c:pt idx="171">
                  <c:v>2.2502723630046657</c:v>
                </c:pt>
                <c:pt idx="172">
                  <c:v>2.3742908868110355</c:v>
                </c:pt>
                <c:pt idx="173">
                  <c:v>1.6044174683165338</c:v>
                </c:pt>
                <c:pt idx="174">
                  <c:v>0.47792263722262918</c:v>
                </c:pt>
                <c:pt idx="175">
                  <c:v>0.5433883655507088</c:v>
                </c:pt>
                <c:pt idx="176">
                  <c:v>0.5151442203338944</c:v>
                </c:pt>
                <c:pt idx="177">
                  <c:v>0.35696895748340296</c:v>
                </c:pt>
                <c:pt idx="178">
                  <c:v>0.24469374402437052</c:v>
                </c:pt>
                <c:pt idx="179">
                  <c:v>0.24676327276927149</c:v>
                </c:pt>
                <c:pt idx="180">
                  <c:v>2.9505156050572938</c:v>
                </c:pt>
                <c:pt idx="181">
                  <c:v>3.7861033251975109</c:v>
                </c:pt>
                <c:pt idx="182">
                  <c:v>1.6502164825918859</c:v>
                </c:pt>
                <c:pt idx="183">
                  <c:v>0.44485416297803104</c:v>
                </c:pt>
                <c:pt idx="184">
                  <c:v>1.5409764584327803</c:v>
                </c:pt>
                <c:pt idx="185">
                  <c:v>2.7738165019209444</c:v>
                </c:pt>
                <c:pt idx="186">
                  <c:v>0.84440158089585027</c:v>
                </c:pt>
                <c:pt idx="187">
                  <c:v>1.1755591151978593</c:v>
                </c:pt>
                <c:pt idx="188">
                  <c:v>4.1077238109703709</c:v>
                </c:pt>
                <c:pt idx="189">
                  <c:v>1.1766816733319763</c:v>
                </c:pt>
                <c:pt idx="190">
                  <c:v>5.088039019347419</c:v>
                </c:pt>
                <c:pt idx="191">
                  <c:v>1.292295869149342</c:v>
                </c:pt>
                <c:pt idx="192">
                  <c:v>3.9095176424384004</c:v>
                </c:pt>
                <c:pt idx="193">
                  <c:v>2.0671781425593765</c:v>
                </c:pt>
                <c:pt idx="194">
                  <c:v>1.5333223566083667</c:v>
                </c:pt>
                <c:pt idx="195">
                  <c:v>1.2140951594547509</c:v>
                </c:pt>
                <c:pt idx="196">
                  <c:v>9.6426528918491616</c:v>
                </c:pt>
                <c:pt idx="197">
                  <c:v>0.83615314606498092</c:v>
                </c:pt>
                <c:pt idx="198">
                  <c:v>11.201221741205112</c:v>
                </c:pt>
                <c:pt idx="199">
                  <c:v>5.2934040400129989</c:v>
                </c:pt>
                <c:pt idx="200">
                  <c:v>1.7622159471995487</c:v>
                </c:pt>
                <c:pt idx="201">
                  <c:v>1.169166529164904</c:v>
                </c:pt>
                <c:pt idx="202">
                  <c:v>4.2815986208929679</c:v>
                </c:pt>
                <c:pt idx="203">
                  <c:v>1.7174707003258463</c:v>
                </c:pt>
                <c:pt idx="204">
                  <c:v>1.9561171020486237</c:v>
                </c:pt>
                <c:pt idx="205">
                  <c:v>5.6600874612077821</c:v>
                </c:pt>
                <c:pt idx="206">
                  <c:v>5.8596592690643714</c:v>
                </c:pt>
                <c:pt idx="207">
                  <c:v>3.3283981609523852</c:v>
                </c:pt>
                <c:pt idx="208">
                  <c:v>1.8980992902202096</c:v>
                </c:pt>
                <c:pt idx="209">
                  <c:v>2.5189627564113089E-2</c:v>
                </c:pt>
                <c:pt idx="210">
                  <c:v>3.1849781485222581</c:v>
                </c:pt>
                <c:pt idx="211">
                  <c:v>4.1263236177822726</c:v>
                </c:pt>
                <c:pt idx="212">
                  <c:v>6.0820365358449857</c:v>
                </c:pt>
                <c:pt idx="213">
                  <c:v>0.21461692759159828</c:v>
                </c:pt>
                <c:pt idx="214">
                  <c:v>1.8555189564075238</c:v>
                </c:pt>
                <c:pt idx="215">
                  <c:v>0.1148522368925609</c:v>
                </c:pt>
                <c:pt idx="216">
                  <c:v>2.5244365204008035</c:v>
                </c:pt>
                <c:pt idx="217">
                  <c:v>0.91258792723186155</c:v>
                </c:pt>
                <c:pt idx="218">
                  <c:v>3.6192475878808099</c:v>
                </c:pt>
                <c:pt idx="219">
                  <c:v>1.3439265610497768</c:v>
                </c:pt>
                <c:pt idx="220">
                  <c:v>1.3432385177631521</c:v>
                </c:pt>
                <c:pt idx="221">
                  <c:v>0.43163173898335333</c:v>
                </c:pt>
                <c:pt idx="222">
                  <c:v>6.5349057866010174</c:v>
                </c:pt>
                <c:pt idx="223">
                  <c:v>1.3437214084773876</c:v>
                </c:pt>
                <c:pt idx="224">
                  <c:v>1.1632980955775472</c:v>
                </c:pt>
                <c:pt idx="225">
                  <c:v>3.1925869334018078</c:v>
                </c:pt>
                <c:pt idx="226">
                  <c:v>4.7152775929474791</c:v>
                </c:pt>
                <c:pt idx="227">
                  <c:v>0.39418283873558063</c:v>
                </c:pt>
                <c:pt idx="228">
                  <c:v>1.5297157005110085</c:v>
                </c:pt>
                <c:pt idx="229">
                  <c:v>0.32445700527842142</c:v>
                </c:pt>
                <c:pt idx="230">
                  <c:v>3.7428620346691499</c:v>
                </c:pt>
                <c:pt idx="231">
                  <c:v>3.5515327136950154</c:v>
                </c:pt>
                <c:pt idx="232">
                  <c:v>0.69874238218335838</c:v>
                </c:pt>
                <c:pt idx="233">
                  <c:v>3.0855741238973584</c:v>
                </c:pt>
                <c:pt idx="234">
                  <c:v>2.3295621778600668</c:v>
                </c:pt>
                <c:pt idx="235">
                  <c:v>2.1042563325555954</c:v>
                </c:pt>
                <c:pt idx="236">
                  <c:v>1.0928876648414618</c:v>
                </c:pt>
                <c:pt idx="237">
                  <c:v>3.3464495658075335</c:v>
                </c:pt>
                <c:pt idx="238">
                  <c:v>6.1553056324829587</c:v>
                </c:pt>
                <c:pt idx="239">
                  <c:v>0.4036980645247053</c:v>
                </c:pt>
                <c:pt idx="240">
                  <c:v>0.70758146486804141</c:v>
                </c:pt>
                <c:pt idx="241">
                  <c:v>2.4126160193182304</c:v>
                </c:pt>
                <c:pt idx="242">
                  <c:v>0.51066183395169307</c:v>
                </c:pt>
                <c:pt idx="243">
                  <c:v>1.2215667617722732</c:v>
                </c:pt>
                <c:pt idx="244">
                  <c:v>1.6912726367864841</c:v>
                </c:pt>
                <c:pt idx="245">
                  <c:v>1.0917388334843958</c:v>
                </c:pt>
                <c:pt idx="246">
                  <c:v>1.3981885920234389</c:v>
                </c:pt>
                <c:pt idx="247">
                  <c:v>0.37180457559974095</c:v>
                </c:pt>
                <c:pt idx="248">
                  <c:v>1.8186757221510051E-2</c:v>
                </c:pt>
                <c:pt idx="249">
                  <c:v>4.1707131528504267</c:v>
                </c:pt>
                <c:pt idx="250">
                  <c:v>0.49997807770323072</c:v>
                </c:pt>
                <c:pt idx="251">
                  <c:v>5.6506367164340807E-2</c:v>
                </c:pt>
                <c:pt idx="252">
                  <c:v>1.9576523918315205</c:v>
                </c:pt>
                <c:pt idx="253">
                  <c:v>4.308762359155585</c:v>
                </c:pt>
                <c:pt idx="254">
                  <c:v>7.1132472569653302</c:v>
                </c:pt>
                <c:pt idx="255">
                  <c:v>1.714114875793457</c:v>
                </c:pt>
                <c:pt idx="256">
                  <c:v>0.55261627629552135</c:v>
                </c:pt>
                <c:pt idx="257">
                  <c:v>0.23658143895116487</c:v>
                </c:pt>
                <c:pt idx="258">
                  <c:v>1.5547866809601998</c:v>
                </c:pt>
                <c:pt idx="259">
                  <c:v>0.86194011000773929</c:v>
                </c:pt>
                <c:pt idx="260">
                  <c:v>0.59196698829853145</c:v>
                </c:pt>
                <c:pt idx="261">
                  <c:v>0.20627932990613002</c:v>
                </c:pt>
                <c:pt idx="262">
                  <c:v>0.32675359023787509</c:v>
                </c:pt>
                <c:pt idx="263">
                  <c:v>2.3556208768255655</c:v>
                </c:pt>
                <c:pt idx="264">
                  <c:v>2.6752508637368391</c:v>
                </c:pt>
                <c:pt idx="265">
                  <c:v>0.83733066962917391</c:v>
                </c:pt>
                <c:pt idx="266">
                  <c:v>4.2396011329593417</c:v>
                </c:pt>
                <c:pt idx="267">
                  <c:v>3.6264437896981816</c:v>
                </c:pt>
                <c:pt idx="268">
                  <c:v>6.8915208041858092E-2</c:v>
                </c:pt>
                <c:pt idx="269">
                  <c:v>1.1056082731094041</c:v>
                </c:pt>
                <c:pt idx="270">
                  <c:v>1.54172300681263</c:v>
                </c:pt>
                <c:pt idx="271">
                  <c:v>7.9803948927786701</c:v>
                </c:pt>
                <c:pt idx="272">
                  <c:v>0.14910197126313623</c:v>
                </c:pt>
                <c:pt idx="273">
                  <c:v>0.35064906811456198</c:v>
                </c:pt>
                <c:pt idx="274">
                  <c:v>3.0597577604414599</c:v>
                </c:pt>
                <c:pt idx="275">
                  <c:v>2.4194000851306017</c:v>
                </c:pt>
                <c:pt idx="276">
                  <c:v>0.29640021036020137</c:v>
                </c:pt>
                <c:pt idx="277">
                  <c:v>5.4342190487339215</c:v>
                </c:pt>
                <c:pt idx="278">
                  <c:v>4.0128309904012179E-2</c:v>
                </c:pt>
                <c:pt idx="279">
                  <c:v>4.1590623191800438</c:v>
                </c:pt>
                <c:pt idx="280">
                  <c:v>6.1833813268639189E-2</c:v>
                </c:pt>
                <c:pt idx="281">
                  <c:v>1.035542295564007</c:v>
                </c:pt>
                <c:pt idx="282">
                  <c:v>2.2476743282576415</c:v>
                </c:pt>
                <c:pt idx="283">
                  <c:v>1.7127027641658301</c:v>
                </c:pt>
                <c:pt idx="284">
                  <c:v>0.30741704848951851</c:v>
                </c:pt>
                <c:pt idx="285">
                  <c:v>0.32678967223496574</c:v>
                </c:pt>
                <c:pt idx="286">
                  <c:v>9.3845279319251379E-3</c:v>
                </c:pt>
                <c:pt idx="287">
                  <c:v>0.22974539330066343</c:v>
                </c:pt>
                <c:pt idx="288">
                  <c:v>0.9635352853957293</c:v>
                </c:pt>
                <c:pt idx="289">
                  <c:v>0.92650541103588557</c:v>
                </c:pt>
                <c:pt idx="290">
                  <c:v>2.0883978100127485</c:v>
                </c:pt>
                <c:pt idx="291">
                  <c:v>0.96538127072888746</c:v>
                </c:pt>
                <c:pt idx="292">
                  <c:v>0.3403508683086367</c:v>
                </c:pt>
                <c:pt idx="293">
                  <c:v>0.8362830584569112</c:v>
                </c:pt>
                <c:pt idx="294">
                  <c:v>3.1999756333136863E-2</c:v>
                </c:pt>
                <c:pt idx="295">
                  <c:v>0.46507483803091015</c:v>
                </c:pt>
                <c:pt idx="296">
                  <c:v>3.439341526631587</c:v>
                </c:pt>
                <c:pt idx="297">
                  <c:v>1.0035298172392215</c:v>
                </c:pt>
                <c:pt idx="298">
                  <c:v>0.67253794030311553</c:v>
                </c:pt>
                <c:pt idx="299">
                  <c:v>2.28968687801708</c:v>
                </c:pt>
                <c:pt idx="300">
                  <c:v>1.1597319429979354</c:v>
                </c:pt>
                <c:pt idx="301">
                  <c:v>0.74430873983616552</c:v>
                </c:pt>
                <c:pt idx="302">
                  <c:v>0.83453115412961976</c:v>
                </c:pt>
                <c:pt idx="303">
                  <c:v>0.93317134342235297</c:v>
                </c:pt>
                <c:pt idx="304">
                  <c:v>3.1885894375003141</c:v>
                </c:pt>
                <c:pt idx="305">
                  <c:v>1.0245778468100237</c:v>
                </c:pt>
                <c:pt idx="306">
                  <c:v>0.76197928121524761</c:v>
                </c:pt>
                <c:pt idx="307">
                  <c:v>0.65058835493340994</c:v>
                </c:pt>
                <c:pt idx="308">
                  <c:v>0.10634954643560696</c:v>
                </c:pt>
                <c:pt idx="309">
                  <c:v>1.0911414908659214</c:v>
                </c:pt>
                <c:pt idx="310">
                  <c:v>9.5647525639444037E-2</c:v>
                </c:pt>
                <c:pt idx="311">
                  <c:v>0.24473117447207945</c:v>
                </c:pt>
                <c:pt idx="312">
                  <c:v>0.29509627072252648</c:v>
                </c:pt>
                <c:pt idx="313">
                  <c:v>0.69863203456484357</c:v>
                </c:pt>
                <c:pt idx="314">
                  <c:v>3.4184622733922341</c:v>
                </c:pt>
                <c:pt idx="315">
                  <c:v>1.8268072970842204</c:v>
                </c:pt>
                <c:pt idx="316">
                  <c:v>1.6381857860877986</c:v>
                </c:pt>
                <c:pt idx="317">
                  <c:v>0.16957833899016386</c:v>
                </c:pt>
                <c:pt idx="318">
                  <c:v>0.33213460605834028</c:v>
                </c:pt>
                <c:pt idx="319">
                  <c:v>4.1500981999849387</c:v>
                </c:pt>
                <c:pt idx="320">
                  <c:v>13.499358454408803</c:v>
                </c:pt>
                <c:pt idx="321">
                  <c:v>2.8194784636960466</c:v>
                </c:pt>
                <c:pt idx="322">
                  <c:v>0.7299971352000908</c:v>
                </c:pt>
                <c:pt idx="323">
                  <c:v>0.89662877422698195</c:v>
                </c:pt>
                <c:pt idx="324">
                  <c:v>3.6456740366558669</c:v>
                </c:pt>
                <c:pt idx="325">
                  <c:v>1.1267269222246472</c:v>
                </c:pt>
                <c:pt idx="326">
                  <c:v>0.65967201862514679</c:v>
                </c:pt>
                <c:pt idx="327">
                  <c:v>0.28036899587619873</c:v>
                </c:pt>
                <c:pt idx="328">
                  <c:v>2.5157164496517308</c:v>
                </c:pt>
                <c:pt idx="329">
                  <c:v>3.5554233397042201</c:v>
                </c:pt>
                <c:pt idx="330">
                  <c:v>3.8540843508758766</c:v>
                </c:pt>
                <c:pt idx="331">
                  <c:v>0.85114813786556998</c:v>
                </c:pt>
                <c:pt idx="332">
                  <c:v>0.26175743380203781</c:v>
                </c:pt>
                <c:pt idx="333">
                  <c:v>0.53159980800980822</c:v>
                </c:pt>
                <c:pt idx="334">
                  <c:v>1.9322623177517577</c:v>
                </c:pt>
                <c:pt idx="335">
                  <c:v>0.20976046695429792</c:v>
                </c:pt>
                <c:pt idx="336">
                  <c:v>1.3098367443574839</c:v>
                </c:pt>
                <c:pt idx="337">
                  <c:v>1.9410703632880302</c:v>
                </c:pt>
                <c:pt idx="338">
                  <c:v>0.3593204771986257</c:v>
                </c:pt>
                <c:pt idx="339">
                  <c:v>1.1847427185422126</c:v>
                </c:pt>
                <c:pt idx="340">
                  <c:v>0.48227628436032488</c:v>
                </c:pt>
                <c:pt idx="341">
                  <c:v>0.69408840521042658</c:v>
                </c:pt>
                <c:pt idx="342">
                  <c:v>0.54672522338874752</c:v>
                </c:pt>
                <c:pt idx="343">
                  <c:v>0.35016031313209345</c:v>
                </c:pt>
                <c:pt idx="344">
                  <c:v>1.4957967011671494</c:v>
                </c:pt>
                <c:pt idx="345">
                  <c:v>2.2391075569610743</c:v>
                </c:pt>
                <c:pt idx="346">
                  <c:v>0.34395141894708953</c:v>
                </c:pt>
                <c:pt idx="347">
                  <c:v>0.18664565923976384</c:v>
                </c:pt>
                <c:pt idx="348">
                  <c:v>0.4653628044071389</c:v>
                </c:pt>
                <c:pt idx="349">
                  <c:v>2.1373223111161224</c:v>
                </c:pt>
                <c:pt idx="350">
                  <c:v>2.1197684397500574</c:v>
                </c:pt>
                <c:pt idx="351">
                  <c:v>1.4108915990259123</c:v>
                </c:pt>
                <c:pt idx="352">
                  <c:v>1.2778445379852561</c:v>
                </c:pt>
                <c:pt idx="353">
                  <c:v>3.1458138332290257</c:v>
                </c:pt>
                <c:pt idx="354">
                  <c:v>0.93926328598261144</c:v>
                </c:pt>
                <c:pt idx="355">
                  <c:v>0.20074822201602735</c:v>
                </c:pt>
                <c:pt idx="356">
                  <c:v>1.25537211983622</c:v>
                </c:pt>
                <c:pt idx="357">
                  <c:v>0.19493380757004683</c:v>
                </c:pt>
                <c:pt idx="358">
                  <c:v>4.2640642972319434</c:v>
                </c:pt>
                <c:pt idx="359">
                  <c:v>0.49924965997454196</c:v>
                </c:pt>
                <c:pt idx="360">
                  <c:v>4.4445008959139294</c:v>
                </c:pt>
                <c:pt idx="361">
                  <c:v>0.21563241480197692</c:v>
                </c:pt>
                <c:pt idx="362">
                  <c:v>7.155972991370789E-2</c:v>
                </c:pt>
                <c:pt idx="363">
                  <c:v>0.27353162296921674</c:v>
                </c:pt>
                <c:pt idx="364">
                  <c:v>0.53189410236551138</c:v>
                </c:pt>
                <c:pt idx="365">
                  <c:v>0.10306775442648443</c:v>
                </c:pt>
                <c:pt idx="366">
                  <c:v>4.9999972972227038</c:v>
                </c:pt>
                <c:pt idx="367">
                  <c:v>0.5806177989319582</c:v>
                </c:pt>
                <c:pt idx="368">
                  <c:v>3.9374014608393431</c:v>
                </c:pt>
                <c:pt idx="369">
                  <c:v>0.59968527610039324</c:v>
                </c:pt>
                <c:pt idx="370">
                  <c:v>1.5906960661268386</c:v>
                </c:pt>
                <c:pt idx="371">
                  <c:v>9.0113668716905543E-2</c:v>
                </c:pt>
                <c:pt idx="372">
                  <c:v>0.40983818566166591</c:v>
                </c:pt>
                <c:pt idx="373">
                  <c:v>0.72623525139587242</c:v>
                </c:pt>
                <c:pt idx="374">
                  <c:v>1.2093485739594534</c:v>
                </c:pt>
                <c:pt idx="375">
                  <c:v>1.2758790849869588</c:v>
                </c:pt>
                <c:pt idx="376">
                  <c:v>0.86582679794403594</c:v>
                </c:pt>
                <c:pt idx="377">
                  <c:v>0.25885079313337939</c:v>
                </c:pt>
                <c:pt idx="378">
                  <c:v>2.8264869546538547</c:v>
                </c:pt>
                <c:pt idx="379">
                  <c:v>0.63385040796144643</c:v>
                </c:pt>
                <c:pt idx="380">
                  <c:v>0.45721513036155192</c:v>
                </c:pt>
                <c:pt idx="381">
                  <c:v>1.4184948461130247</c:v>
                </c:pt>
                <c:pt idx="382">
                  <c:v>0.51576073752578744</c:v>
                </c:pt>
                <c:pt idx="383">
                  <c:v>0.69953814961145178</c:v>
                </c:pt>
                <c:pt idx="384">
                  <c:v>1.7608454343685693</c:v>
                </c:pt>
                <c:pt idx="385">
                  <c:v>5.9566726701623857E-2</c:v>
                </c:pt>
                <c:pt idx="386">
                  <c:v>4.8017126990294874E-2</c:v>
                </c:pt>
                <c:pt idx="387">
                  <c:v>0.81828592787588861</c:v>
                </c:pt>
                <c:pt idx="388">
                  <c:v>0.72266050643921009</c:v>
                </c:pt>
                <c:pt idx="389">
                  <c:v>2.3674857883965545</c:v>
                </c:pt>
                <c:pt idx="390">
                  <c:v>9.9461005838482539E-2</c:v>
                </c:pt>
                <c:pt idx="391">
                  <c:v>0.66552538740137013</c:v>
                </c:pt>
                <c:pt idx="392">
                  <c:v>1.3290395026980362E-2</c:v>
                </c:pt>
                <c:pt idx="393">
                  <c:v>0.62066782225701222</c:v>
                </c:pt>
                <c:pt idx="394">
                  <c:v>0.27532849234351409</c:v>
                </c:pt>
                <c:pt idx="395">
                  <c:v>1.259475045335734</c:v>
                </c:pt>
                <c:pt idx="396">
                  <c:v>2.2531509515684518</c:v>
                </c:pt>
                <c:pt idx="397">
                  <c:v>9.2810609135930464E-2</c:v>
                </c:pt>
                <c:pt idx="398">
                  <c:v>1.4440678987252102</c:v>
                </c:pt>
                <c:pt idx="399">
                  <c:v>0.41701411749607659</c:v>
                </c:pt>
                <c:pt idx="400">
                  <c:v>0.59148319196929033</c:v>
                </c:pt>
                <c:pt idx="401">
                  <c:v>1.0791078611191236</c:v>
                </c:pt>
                <c:pt idx="402">
                  <c:v>0.75318206814859401</c:v>
                </c:pt>
                <c:pt idx="403">
                  <c:v>0.60703132917533487</c:v>
                </c:pt>
                <c:pt idx="404">
                  <c:v>1.894604739676544</c:v>
                </c:pt>
                <c:pt idx="405">
                  <c:v>1.5598452977299864</c:v>
                </c:pt>
                <c:pt idx="406">
                  <c:v>0.71924816285076731</c:v>
                </c:pt>
                <c:pt idx="407">
                  <c:v>2.2105276096590329</c:v>
                </c:pt>
                <c:pt idx="408">
                  <c:v>1.4476889694424382</c:v>
                </c:pt>
                <c:pt idx="409">
                  <c:v>0.64925618805277774</c:v>
                </c:pt>
                <c:pt idx="410">
                  <c:v>0.54413580576947873</c:v>
                </c:pt>
                <c:pt idx="411">
                  <c:v>3.509759261357241</c:v>
                </c:pt>
                <c:pt idx="412">
                  <c:v>1.4530028124678582</c:v>
                </c:pt>
                <c:pt idx="413">
                  <c:v>0.68568239040039081</c:v>
                </c:pt>
                <c:pt idx="414">
                  <c:v>1.0966739667142351</c:v>
                </c:pt>
                <c:pt idx="415">
                  <c:v>0.43300517579646608</c:v>
                </c:pt>
                <c:pt idx="416">
                  <c:v>1.6046347946115131</c:v>
                </c:pt>
                <c:pt idx="417">
                  <c:v>1.4892852897040261</c:v>
                </c:pt>
                <c:pt idx="418">
                  <c:v>0.43096941004361439</c:v>
                </c:pt>
                <c:pt idx="419">
                  <c:v>1.4718577435365248</c:v>
                </c:pt>
                <c:pt idx="420">
                  <c:v>0.74131963528922573</c:v>
                </c:pt>
                <c:pt idx="421">
                  <c:v>0.86503035520940452</c:v>
                </c:pt>
                <c:pt idx="422">
                  <c:v>0.18689786063490721</c:v>
                </c:pt>
                <c:pt idx="423">
                  <c:v>0.88898160188972297</c:v>
                </c:pt>
                <c:pt idx="424">
                  <c:v>0.74823414198851346</c:v>
                </c:pt>
                <c:pt idx="425">
                  <c:v>0.54381205669520316</c:v>
                </c:pt>
                <c:pt idx="426">
                  <c:v>0.22849700444400023</c:v>
                </c:pt>
                <c:pt idx="427">
                  <c:v>0.35744673337574795</c:v>
                </c:pt>
                <c:pt idx="428">
                  <c:v>1.8866966336980333</c:v>
                </c:pt>
                <c:pt idx="429">
                  <c:v>1.4704245344401259</c:v>
                </c:pt>
                <c:pt idx="430">
                  <c:v>0.12739606937171374</c:v>
                </c:pt>
                <c:pt idx="431">
                  <c:v>0.49540048395170772</c:v>
                </c:pt>
                <c:pt idx="432">
                  <c:v>0.33252931420469917</c:v>
                </c:pt>
                <c:pt idx="433">
                  <c:v>4.1923956302256684</c:v>
                </c:pt>
                <c:pt idx="434">
                  <c:v>0.15149656607117143</c:v>
                </c:pt>
                <c:pt idx="435">
                  <c:v>1.8726065597310999E-2</c:v>
                </c:pt>
                <c:pt idx="436">
                  <c:v>0.78063227741892449</c:v>
                </c:pt>
                <c:pt idx="437">
                  <c:v>2.7107352718595763</c:v>
                </c:pt>
                <c:pt idx="438">
                  <c:v>1.8491230637475802E-2</c:v>
                </c:pt>
                <c:pt idx="439">
                  <c:v>0.12377889840090546</c:v>
                </c:pt>
                <c:pt idx="440">
                  <c:v>1.6406926784954026</c:v>
                </c:pt>
                <c:pt idx="441">
                  <c:v>0.47211139207841768</c:v>
                </c:pt>
                <c:pt idx="442">
                  <c:v>0.43696111633947676</c:v>
                </c:pt>
                <c:pt idx="443">
                  <c:v>0.81956160058915728</c:v>
                </c:pt>
                <c:pt idx="444">
                  <c:v>0.16016599179854074</c:v>
                </c:pt>
                <c:pt idx="445">
                  <c:v>2.1819331452304964</c:v>
                </c:pt>
                <c:pt idx="446">
                  <c:v>0.9319112031570882</c:v>
                </c:pt>
                <c:pt idx="447">
                  <c:v>0.84764073952922547</c:v>
                </c:pt>
                <c:pt idx="448">
                  <c:v>2.9346998058275116</c:v>
                </c:pt>
                <c:pt idx="449">
                  <c:v>0.33754692699006955</c:v>
                </c:pt>
                <c:pt idx="450">
                  <c:v>1.174240192506953</c:v>
                </c:pt>
                <c:pt idx="451">
                  <c:v>1.5105032088003207</c:v>
                </c:pt>
                <c:pt idx="452">
                  <c:v>0.82823000876406594</c:v>
                </c:pt>
                <c:pt idx="453">
                  <c:v>0.94746673641453816</c:v>
                </c:pt>
                <c:pt idx="454">
                  <c:v>0.93728210819481605</c:v>
                </c:pt>
                <c:pt idx="455">
                  <c:v>0.53233231737790243</c:v>
                </c:pt>
                <c:pt idx="456">
                  <c:v>1.7044042808566791</c:v>
                </c:pt>
                <c:pt idx="457">
                  <c:v>0.99834372430817608</c:v>
                </c:pt>
                <c:pt idx="458">
                  <c:v>0.58697730267819281</c:v>
                </c:pt>
                <c:pt idx="459">
                  <c:v>8.8602963395685241E-2</c:v>
                </c:pt>
                <c:pt idx="460">
                  <c:v>0.28949315489560085</c:v>
                </c:pt>
                <c:pt idx="461">
                  <c:v>1.0272937512612854</c:v>
                </c:pt>
                <c:pt idx="462">
                  <c:v>1.4918062942194905</c:v>
                </c:pt>
                <c:pt idx="463">
                  <c:v>0.64885139272288761</c:v>
                </c:pt>
                <c:pt idx="464">
                  <c:v>0.18721584188446325</c:v>
                </c:pt>
                <c:pt idx="465">
                  <c:v>0.76624171877103908</c:v>
                </c:pt>
                <c:pt idx="466">
                  <c:v>0.37041160691969294</c:v>
                </c:pt>
                <c:pt idx="467">
                  <c:v>0.38503073890010964</c:v>
                </c:pt>
                <c:pt idx="468">
                  <c:v>0.21749379189599216</c:v>
                </c:pt>
                <c:pt idx="469">
                  <c:v>0.20836380291296502</c:v>
                </c:pt>
                <c:pt idx="470">
                  <c:v>2.9791400293947454</c:v>
                </c:pt>
                <c:pt idx="471">
                  <c:v>1.9584671113424426</c:v>
                </c:pt>
                <c:pt idx="472">
                  <c:v>0.73614059780037733</c:v>
                </c:pt>
                <c:pt idx="473">
                  <c:v>0.83794141535727584</c:v>
                </c:pt>
                <c:pt idx="474">
                  <c:v>0.24461717291626506</c:v>
                </c:pt>
                <c:pt idx="475">
                  <c:v>0.84416129531445494</c:v>
                </c:pt>
                <c:pt idx="476">
                  <c:v>1.2130620039802704</c:v>
                </c:pt>
                <c:pt idx="477">
                  <c:v>1.2401135233684415</c:v>
                </c:pt>
                <c:pt idx="478">
                  <c:v>0.42969817566085183</c:v>
                </c:pt>
                <c:pt idx="479">
                  <c:v>1.6646028294075934</c:v>
                </c:pt>
                <c:pt idx="480">
                  <c:v>0.60765626829799746</c:v>
                </c:pt>
                <c:pt idx="481">
                  <c:v>1.7403106204656464</c:v>
                </c:pt>
                <c:pt idx="482">
                  <c:v>1.1512356471282343</c:v>
                </c:pt>
                <c:pt idx="483">
                  <c:v>0.68773522208478555</c:v>
                </c:pt>
                <c:pt idx="484">
                  <c:v>0.11637729577501388</c:v>
                </c:pt>
                <c:pt idx="485">
                  <c:v>0.36720241528483605</c:v>
                </c:pt>
                <c:pt idx="486">
                  <c:v>0.45310857036540225</c:v>
                </c:pt>
                <c:pt idx="487">
                  <c:v>0.14473509956338296</c:v>
                </c:pt>
                <c:pt idx="488">
                  <c:v>1.4400977568374049</c:v>
                </c:pt>
                <c:pt idx="489">
                  <c:v>1.1018934027001495</c:v>
                </c:pt>
                <c:pt idx="490">
                  <c:v>4.2867606609316988</c:v>
                </c:pt>
                <c:pt idx="491">
                  <c:v>0.24521900808082384</c:v>
                </c:pt>
                <c:pt idx="492">
                  <c:v>1.0849256101865372</c:v>
                </c:pt>
                <c:pt idx="493">
                  <c:v>1.3173045123668203</c:v>
                </c:pt>
                <c:pt idx="494">
                  <c:v>1.2677917256095586</c:v>
                </c:pt>
                <c:pt idx="495">
                  <c:v>0.28295756588979515</c:v>
                </c:pt>
                <c:pt idx="496">
                  <c:v>1.1375871065744121</c:v>
                </c:pt>
                <c:pt idx="497">
                  <c:v>0.51931470899737464</c:v>
                </c:pt>
                <c:pt idx="498">
                  <c:v>1.1027011511185685</c:v>
                </c:pt>
                <c:pt idx="499">
                  <c:v>0.38964672357047692</c:v>
                </c:pt>
                <c:pt idx="500">
                  <c:v>0.17675340955192112</c:v>
                </c:pt>
                <c:pt idx="501">
                  <c:v>0.95500780107962358</c:v>
                </c:pt>
                <c:pt idx="502">
                  <c:v>0.58831858837155759</c:v>
                </c:pt>
                <c:pt idx="503">
                  <c:v>0.70558654387862041</c:v>
                </c:pt>
                <c:pt idx="504">
                  <c:v>8.3428603866296983E-2</c:v>
                </c:pt>
                <c:pt idx="505">
                  <c:v>3.0072145528340974</c:v>
                </c:pt>
                <c:pt idx="506">
                  <c:v>0.3660304901417748</c:v>
                </c:pt>
                <c:pt idx="507">
                  <c:v>0.56568665339858271</c:v>
                </c:pt>
                <c:pt idx="508">
                  <c:v>0.17535013164105628</c:v>
                </c:pt>
                <c:pt idx="509">
                  <c:v>6.5163145584331206</c:v>
                </c:pt>
                <c:pt idx="510">
                  <c:v>0.26091785545182977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6F-4A93-9358-2B0A3B020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739600"/>
        <c:axId val="496738000"/>
      </c:scatterChart>
      <c:valAx>
        <c:axId val="496739600"/>
        <c:scaling>
          <c:logBase val="10"/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38000"/>
        <c:crosses val="autoZero"/>
        <c:crossBetween val="midCat"/>
      </c:valAx>
      <c:valAx>
        <c:axId val="4967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39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MSFT Socks daily closing</a:t>
            </a:r>
            <a:r>
              <a:rPr lang="en-US" sz="1200" baseline="0"/>
              <a:t> values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'13.3.14'!$E$1</c:f>
              <c:strCache>
                <c:ptCount val="1"/>
                <c:pt idx="0">
                  <c:v>MSFT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'13.3.14'!$E$2:$E$100</c:f>
              <c:numCache>
                <c:formatCode>General</c:formatCode>
                <c:ptCount val="99"/>
                <c:pt idx="0">
                  <c:v>26.11</c:v>
                </c:pt>
                <c:pt idx="1">
                  <c:v>26.13</c:v>
                </c:pt>
                <c:pt idx="2">
                  <c:v>25.89</c:v>
                </c:pt>
                <c:pt idx="3">
                  <c:v>25.95</c:v>
                </c:pt>
                <c:pt idx="4">
                  <c:v>26.43</c:v>
                </c:pt>
                <c:pt idx="5">
                  <c:v>26.6</c:v>
                </c:pt>
                <c:pt idx="6">
                  <c:v>26.47</c:v>
                </c:pt>
                <c:pt idx="7">
                  <c:v>26.77</c:v>
                </c:pt>
                <c:pt idx="8">
                  <c:v>26.9</c:v>
                </c:pt>
                <c:pt idx="9">
                  <c:v>27.41</c:v>
                </c:pt>
                <c:pt idx="10">
                  <c:v>27.32</c:v>
                </c:pt>
                <c:pt idx="11">
                  <c:v>27.77</c:v>
                </c:pt>
                <c:pt idx="12">
                  <c:v>28.35</c:v>
                </c:pt>
                <c:pt idx="13">
                  <c:v>28.35</c:v>
                </c:pt>
                <c:pt idx="14">
                  <c:v>28.29</c:v>
                </c:pt>
                <c:pt idx="15">
                  <c:v>28.3</c:v>
                </c:pt>
                <c:pt idx="16">
                  <c:v>28.39</c:v>
                </c:pt>
                <c:pt idx="17">
                  <c:v>28.57</c:v>
                </c:pt>
                <c:pt idx="18">
                  <c:v>28.28</c:v>
                </c:pt>
                <c:pt idx="19">
                  <c:v>28.5</c:v>
                </c:pt>
                <c:pt idx="20">
                  <c:v>28.56</c:v>
                </c:pt>
                <c:pt idx="21">
                  <c:v>28.63</c:v>
                </c:pt>
                <c:pt idx="22">
                  <c:v>28.57</c:v>
                </c:pt>
                <c:pt idx="23">
                  <c:v>28.02</c:v>
                </c:pt>
                <c:pt idx="24">
                  <c:v>28.1</c:v>
                </c:pt>
                <c:pt idx="25">
                  <c:v>27.64</c:v>
                </c:pt>
                <c:pt idx="26">
                  <c:v>27.86</c:v>
                </c:pt>
                <c:pt idx="27">
                  <c:v>27.89</c:v>
                </c:pt>
                <c:pt idx="28">
                  <c:v>27.6</c:v>
                </c:pt>
                <c:pt idx="29">
                  <c:v>28.13</c:v>
                </c:pt>
                <c:pt idx="30">
                  <c:v>27.87</c:v>
                </c:pt>
                <c:pt idx="31">
                  <c:v>27.48</c:v>
                </c:pt>
                <c:pt idx="32">
                  <c:v>27.95</c:v>
                </c:pt>
                <c:pt idx="33">
                  <c:v>28.32</c:v>
                </c:pt>
                <c:pt idx="34">
                  <c:v>28.86</c:v>
                </c:pt>
                <c:pt idx="35">
                  <c:v>29</c:v>
                </c:pt>
                <c:pt idx="36">
                  <c:v>28.03</c:v>
                </c:pt>
                <c:pt idx="37">
                  <c:v>28.66</c:v>
                </c:pt>
                <c:pt idx="38">
                  <c:v>28.44</c:v>
                </c:pt>
                <c:pt idx="39">
                  <c:v>28.58</c:v>
                </c:pt>
                <c:pt idx="40">
                  <c:v>28.48</c:v>
                </c:pt>
                <c:pt idx="41">
                  <c:v>28.49</c:v>
                </c:pt>
                <c:pt idx="42">
                  <c:v>28.52</c:v>
                </c:pt>
                <c:pt idx="43">
                  <c:v>28.07</c:v>
                </c:pt>
                <c:pt idx="44">
                  <c:v>28.06</c:v>
                </c:pt>
                <c:pt idx="45">
                  <c:v>27.53</c:v>
                </c:pt>
                <c:pt idx="46">
                  <c:v>27.14</c:v>
                </c:pt>
                <c:pt idx="47">
                  <c:v>27.18</c:v>
                </c:pt>
                <c:pt idx="48">
                  <c:v>27.72</c:v>
                </c:pt>
                <c:pt idx="49">
                  <c:v>27.41</c:v>
                </c:pt>
                <c:pt idx="50">
                  <c:v>26.88</c:v>
                </c:pt>
                <c:pt idx="51">
                  <c:v>27.02</c:v>
                </c:pt>
                <c:pt idx="52">
                  <c:v>27.09</c:v>
                </c:pt>
                <c:pt idx="53">
                  <c:v>27.05</c:v>
                </c:pt>
                <c:pt idx="54">
                  <c:v>27.46</c:v>
                </c:pt>
                <c:pt idx="55">
                  <c:v>27.12</c:v>
                </c:pt>
                <c:pt idx="56">
                  <c:v>27.2</c:v>
                </c:pt>
                <c:pt idx="57">
                  <c:v>27.24</c:v>
                </c:pt>
                <c:pt idx="58">
                  <c:v>27.24</c:v>
                </c:pt>
                <c:pt idx="59">
                  <c:v>27.55</c:v>
                </c:pt>
                <c:pt idx="60">
                  <c:v>27.44</c:v>
                </c:pt>
                <c:pt idx="61">
                  <c:v>27.46</c:v>
                </c:pt>
                <c:pt idx="62">
                  <c:v>27.3</c:v>
                </c:pt>
                <c:pt idx="63">
                  <c:v>27.3</c:v>
                </c:pt>
                <c:pt idx="64">
                  <c:v>27.39</c:v>
                </c:pt>
                <c:pt idx="65">
                  <c:v>27.62</c:v>
                </c:pt>
                <c:pt idx="66">
                  <c:v>27.11</c:v>
                </c:pt>
                <c:pt idx="67">
                  <c:v>27.36</c:v>
                </c:pt>
                <c:pt idx="68">
                  <c:v>27.26</c:v>
                </c:pt>
                <c:pt idx="69">
                  <c:v>27.28</c:v>
                </c:pt>
                <c:pt idx="70">
                  <c:v>27.49</c:v>
                </c:pt>
                <c:pt idx="71">
                  <c:v>27.25</c:v>
                </c:pt>
                <c:pt idx="72">
                  <c:v>27.44</c:v>
                </c:pt>
                <c:pt idx="73">
                  <c:v>27.19</c:v>
                </c:pt>
                <c:pt idx="74">
                  <c:v>27.26</c:v>
                </c:pt>
                <c:pt idx="75">
                  <c:v>27.51</c:v>
                </c:pt>
                <c:pt idx="76">
                  <c:v>27.51</c:v>
                </c:pt>
                <c:pt idx="77">
                  <c:v>27.26</c:v>
                </c:pt>
                <c:pt idx="78">
                  <c:v>27.12</c:v>
                </c:pt>
                <c:pt idx="79">
                  <c:v>27.35</c:v>
                </c:pt>
                <c:pt idx="80">
                  <c:v>27.29</c:v>
                </c:pt>
                <c:pt idx="81">
                  <c:v>27.19</c:v>
                </c:pt>
                <c:pt idx="82">
                  <c:v>27.27</c:v>
                </c:pt>
                <c:pt idx="83">
                  <c:v>27.58</c:v>
                </c:pt>
                <c:pt idx="84">
                  <c:v>27.65</c:v>
                </c:pt>
                <c:pt idx="85">
                  <c:v>28.25</c:v>
                </c:pt>
                <c:pt idx="86">
                  <c:v>28.12</c:v>
                </c:pt>
                <c:pt idx="87">
                  <c:v>28.38</c:v>
                </c:pt>
                <c:pt idx="88">
                  <c:v>28.53</c:v>
                </c:pt>
                <c:pt idx="89">
                  <c:v>28.17</c:v>
                </c:pt>
                <c:pt idx="90">
                  <c:v>27.99</c:v>
                </c:pt>
                <c:pt idx="91">
                  <c:v>28.06</c:v>
                </c:pt>
                <c:pt idx="92">
                  <c:v>28.03</c:v>
                </c:pt>
                <c:pt idx="93">
                  <c:v>28.03</c:v>
                </c:pt>
                <c:pt idx="94">
                  <c:v>27.8</c:v>
                </c:pt>
                <c:pt idx="95">
                  <c:v>27.99</c:v>
                </c:pt>
                <c:pt idx="96">
                  <c:v>28.41</c:v>
                </c:pt>
                <c:pt idx="97">
                  <c:v>28.18</c:v>
                </c:pt>
                <c:pt idx="9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9-4092-B149-91F0CADD3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268224"/>
        <c:axId val="726272160"/>
      </c:lineChart>
      <c:catAx>
        <c:axId val="726268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272160"/>
        <c:crosses val="autoZero"/>
        <c:auto val="1"/>
        <c:lblAlgn val="ctr"/>
        <c:lblOffset val="100"/>
        <c:noMultiLvlLbl val="0"/>
      </c:catAx>
      <c:valAx>
        <c:axId val="726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2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baseline="0">
                <a:effectLst/>
              </a:rPr>
              <a:t>MSFT Socks daily closing values and NN predictions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'13.3.14'!$E$1</c:f>
              <c:strCache>
                <c:ptCount val="1"/>
                <c:pt idx="0">
                  <c:v>MSFT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'13.3.14'!$E$2:$E$100</c:f>
              <c:numCache>
                <c:formatCode>General</c:formatCode>
                <c:ptCount val="99"/>
                <c:pt idx="0">
                  <c:v>26.11</c:v>
                </c:pt>
                <c:pt idx="1">
                  <c:v>26.13</c:v>
                </c:pt>
                <c:pt idx="2">
                  <c:v>25.89</c:v>
                </c:pt>
                <c:pt idx="3">
                  <c:v>25.95</c:v>
                </c:pt>
                <c:pt idx="4">
                  <c:v>26.43</c:v>
                </c:pt>
                <c:pt idx="5">
                  <c:v>26.6</c:v>
                </c:pt>
                <c:pt idx="6">
                  <c:v>26.47</c:v>
                </c:pt>
                <c:pt idx="7">
                  <c:v>26.77</c:v>
                </c:pt>
                <c:pt idx="8">
                  <c:v>26.9</c:v>
                </c:pt>
                <c:pt idx="9">
                  <c:v>27.41</c:v>
                </c:pt>
                <c:pt idx="10">
                  <c:v>27.32</c:v>
                </c:pt>
                <c:pt idx="11">
                  <c:v>27.77</c:v>
                </c:pt>
                <c:pt idx="12">
                  <c:v>28.35</c:v>
                </c:pt>
                <c:pt idx="13">
                  <c:v>28.35</c:v>
                </c:pt>
                <c:pt idx="14">
                  <c:v>28.29</c:v>
                </c:pt>
                <c:pt idx="15">
                  <c:v>28.3</c:v>
                </c:pt>
                <c:pt idx="16">
                  <c:v>28.39</c:v>
                </c:pt>
                <c:pt idx="17">
                  <c:v>28.57</c:v>
                </c:pt>
                <c:pt idx="18">
                  <c:v>28.28</c:v>
                </c:pt>
                <c:pt idx="19">
                  <c:v>28.5</c:v>
                </c:pt>
                <c:pt idx="20">
                  <c:v>28.56</c:v>
                </c:pt>
                <c:pt idx="21">
                  <c:v>28.63</c:v>
                </c:pt>
                <c:pt idx="22">
                  <c:v>28.57</c:v>
                </c:pt>
                <c:pt idx="23">
                  <c:v>28.02</c:v>
                </c:pt>
                <c:pt idx="24">
                  <c:v>28.1</c:v>
                </c:pt>
                <c:pt idx="25">
                  <c:v>27.64</c:v>
                </c:pt>
                <c:pt idx="26">
                  <c:v>27.86</c:v>
                </c:pt>
                <c:pt idx="27">
                  <c:v>27.89</c:v>
                </c:pt>
                <c:pt idx="28">
                  <c:v>27.6</c:v>
                </c:pt>
                <c:pt idx="29">
                  <c:v>28.13</c:v>
                </c:pt>
                <c:pt idx="30">
                  <c:v>27.87</c:v>
                </c:pt>
                <c:pt idx="31">
                  <c:v>27.48</c:v>
                </c:pt>
                <c:pt idx="32">
                  <c:v>27.95</c:v>
                </c:pt>
                <c:pt idx="33">
                  <c:v>28.32</c:v>
                </c:pt>
                <c:pt idx="34">
                  <c:v>28.86</c:v>
                </c:pt>
                <c:pt idx="35">
                  <c:v>29</c:v>
                </c:pt>
                <c:pt idx="36">
                  <c:v>28.03</c:v>
                </c:pt>
                <c:pt idx="37">
                  <c:v>28.66</c:v>
                </c:pt>
                <c:pt idx="38">
                  <c:v>28.44</c:v>
                </c:pt>
                <c:pt idx="39">
                  <c:v>28.58</c:v>
                </c:pt>
                <c:pt idx="40">
                  <c:v>28.48</c:v>
                </c:pt>
                <c:pt idx="41">
                  <c:v>28.49</c:v>
                </c:pt>
                <c:pt idx="42">
                  <c:v>28.52</c:v>
                </c:pt>
                <c:pt idx="43">
                  <c:v>28.07</c:v>
                </c:pt>
                <c:pt idx="44">
                  <c:v>28.06</c:v>
                </c:pt>
                <c:pt idx="45">
                  <c:v>27.53</c:v>
                </c:pt>
                <c:pt idx="46">
                  <c:v>27.14</c:v>
                </c:pt>
                <c:pt idx="47">
                  <c:v>27.18</c:v>
                </c:pt>
                <c:pt idx="48">
                  <c:v>27.72</c:v>
                </c:pt>
                <c:pt idx="49">
                  <c:v>27.41</c:v>
                </c:pt>
                <c:pt idx="50">
                  <c:v>26.88</c:v>
                </c:pt>
                <c:pt idx="51">
                  <c:v>27.02</c:v>
                </c:pt>
                <c:pt idx="52">
                  <c:v>27.09</c:v>
                </c:pt>
                <c:pt idx="53">
                  <c:v>27.05</c:v>
                </c:pt>
                <c:pt idx="54">
                  <c:v>27.46</c:v>
                </c:pt>
                <c:pt idx="55">
                  <c:v>27.12</c:v>
                </c:pt>
                <c:pt idx="56">
                  <c:v>27.2</c:v>
                </c:pt>
                <c:pt idx="57">
                  <c:v>27.24</c:v>
                </c:pt>
                <c:pt idx="58">
                  <c:v>27.24</c:v>
                </c:pt>
                <c:pt idx="59">
                  <c:v>27.55</c:v>
                </c:pt>
                <c:pt idx="60">
                  <c:v>27.44</c:v>
                </c:pt>
                <c:pt idx="61">
                  <c:v>27.46</c:v>
                </c:pt>
                <c:pt idx="62">
                  <c:v>27.3</c:v>
                </c:pt>
                <c:pt idx="63">
                  <c:v>27.3</c:v>
                </c:pt>
                <c:pt idx="64">
                  <c:v>27.39</c:v>
                </c:pt>
                <c:pt idx="65">
                  <c:v>27.62</c:v>
                </c:pt>
                <c:pt idx="66">
                  <c:v>27.11</c:v>
                </c:pt>
                <c:pt idx="67">
                  <c:v>27.36</c:v>
                </c:pt>
                <c:pt idx="68">
                  <c:v>27.26</c:v>
                </c:pt>
                <c:pt idx="69">
                  <c:v>27.28</c:v>
                </c:pt>
                <c:pt idx="70">
                  <c:v>27.49</c:v>
                </c:pt>
                <c:pt idx="71">
                  <c:v>27.25</c:v>
                </c:pt>
                <c:pt idx="72">
                  <c:v>27.44</c:v>
                </c:pt>
                <c:pt idx="73">
                  <c:v>27.19</c:v>
                </c:pt>
                <c:pt idx="74">
                  <c:v>27.26</c:v>
                </c:pt>
                <c:pt idx="75">
                  <c:v>27.51</c:v>
                </c:pt>
                <c:pt idx="76">
                  <c:v>27.51</c:v>
                </c:pt>
                <c:pt idx="77">
                  <c:v>27.26</c:v>
                </c:pt>
                <c:pt idx="78">
                  <c:v>27.12</c:v>
                </c:pt>
                <c:pt idx="79">
                  <c:v>27.35</c:v>
                </c:pt>
                <c:pt idx="80">
                  <c:v>27.29</c:v>
                </c:pt>
                <c:pt idx="81">
                  <c:v>27.19</c:v>
                </c:pt>
                <c:pt idx="82">
                  <c:v>27.27</c:v>
                </c:pt>
                <c:pt idx="83">
                  <c:v>27.58</c:v>
                </c:pt>
                <c:pt idx="84">
                  <c:v>27.65</c:v>
                </c:pt>
                <c:pt idx="85">
                  <c:v>28.25</c:v>
                </c:pt>
                <c:pt idx="86">
                  <c:v>28.12</c:v>
                </c:pt>
                <c:pt idx="87">
                  <c:v>28.38</c:v>
                </c:pt>
                <c:pt idx="88">
                  <c:v>28.53</c:v>
                </c:pt>
                <c:pt idx="89">
                  <c:v>28.17</c:v>
                </c:pt>
                <c:pt idx="90">
                  <c:v>27.99</c:v>
                </c:pt>
                <c:pt idx="91">
                  <c:v>28.06</c:v>
                </c:pt>
                <c:pt idx="92">
                  <c:v>28.03</c:v>
                </c:pt>
                <c:pt idx="93">
                  <c:v>28.03</c:v>
                </c:pt>
                <c:pt idx="94">
                  <c:v>27.8</c:v>
                </c:pt>
                <c:pt idx="95">
                  <c:v>27.99</c:v>
                </c:pt>
                <c:pt idx="96">
                  <c:v>28.41</c:v>
                </c:pt>
                <c:pt idx="97">
                  <c:v>28.18</c:v>
                </c:pt>
                <c:pt idx="9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7-48DC-9356-BF8A8DDACFE2}"/>
            </c:ext>
          </c:extLst>
        </c:ser>
        <c:ser>
          <c:idx val="1"/>
          <c:order val="1"/>
          <c:tx>
            <c:strRef>
              <c:f>'13.3.14'!$F$1</c:f>
              <c:strCache>
                <c:ptCount val="1"/>
                <c:pt idx="0">
                  <c:v>NN Predict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'13.3.14'!$F$2:$F$101</c:f>
              <c:numCache>
                <c:formatCode>General</c:formatCode>
                <c:ptCount val="100"/>
                <c:pt idx="49">
                  <c:v>27.644247055053711</c:v>
                </c:pt>
                <c:pt idx="50">
                  <c:v>27.504816055297852</c:v>
                </c:pt>
                <c:pt idx="51">
                  <c:v>27.140655517578125</c:v>
                </c:pt>
                <c:pt idx="52">
                  <c:v>27.196743011474609</c:v>
                </c:pt>
                <c:pt idx="53">
                  <c:v>27.096227645874023</c:v>
                </c:pt>
                <c:pt idx="54">
                  <c:v>27.137584686279297</c:v>
                </c:pt>
                <c:pt idx="55">
                  <c:v>27.188051223754883</c:v>
                </c:pt>
                <c:pt idx="56">
                  <c:v>27.180706024169922</c:v>
                </c:pt>
                <c:pt idx="57">
                  <c:v>27.16948127746582</c:v>
                </c:pt>
                <c:pt idx="58">
                  <c:v>27.194679260253906</c:v>
                </c:pt>
                <c:pt idx="59">
                  <c:v>27.245960235595703</c:v>
                </c:pt>
                <c:pt idx="60">
                  <c:v>27.359086990356445</c:v>
                </c:pt>
                <c:pt idx="61">
                  <c:v>27.454477310180664</c:v>
                </c:pt>
                <c:pt idx="62">
                  <c:v>27.509462356567383</c:v>
                </c:pt>
                <c:pt idx="63">
                  <c:v>27.235404968261719</c:v>
                </c:pt>
                <c:pt idx="64">
                  <c:v>27.285554885864258</c:v>
                </c:pt>
                <c:pt idx="65">
                  <c:v>27.374521255493164</c:v>
                </c:pt>
                <c:pt idx="66">
                  <c:v>27.52018928527832</c:v>
                </c:pt>
                <c:pt idx="67">
                  <c:v>27.420936584472656</c:v>
                </c:pt>
                <c:pt idx="68">
                  <c:v>27.338411331176758</c:v>
                </c:pt>
                <c:pt idx="69">
                  <c:v>27.335382461547852</c:v>
                </c:pt>
                <c:pt idx="70">
                  <c:v>27.328264236450195</c:v>
                </c:pt>
                <c:pt idx="71">
                  <c:v>27.343421936035156</c:v>
                </c:pt>
                <c:pt idx="72">
                  <c:v>27.266498565673828</c:v>
                </c:pt>
                <c:pt idx="73">
                  <c:v>27.373613357543945</c:v>
                </c:pt>
                <c:pt idx="74">
                  <c:v>27.309534072875977</c:v>
                </c:pt>
                <c:pt idx="75">
                  <c:v>27.282403945922852</c:v>
                </c:pt>
                <c:pt idx="76">
                  <c:v>27.373683929443359</c:v>
                </c:pt>
                <c:pt idx="77">
                  <c:v>27.442577362060547</c:v>
                </c:pt>
                <c:pt idx="78">
                  <c:v>27.400182723999023</c:v>
                </c:pt>
                <c:pt idx="79">
                  <c:v>27.342245101928711</c:v>
                </c:pt>
                <c:pt idx="80">
                  <c:v>27.272634506225586</c:v>
                </c:pt>
                <c:pt idx="81">
                  <c:v>27.298702239990234</c:v>
                </c:pt>
                <c:pt idx="82">
                  <c:v>27.220890045166016</c:v>
                </c:pt>
                <c:pt idx="83">
                  <c:v>27.209684371948242</c:v>
                </c:pt>
                <c:pt idx="84">
                  <c:v>27.351543426513672</c:v>
                </c:pt>
                <c:pt idx="85">
                  <c:v>27.519811630249023</c:v>
                </c:pt>
                <c:pt idx="86">
                  <c:v>27.842437744140625</c:v>
                </c:pt>
                <c:pt idx="87">
                  <c:v>28.099687576293945</c:v>
                </c:pt>
                <c:pt idx="88">
                  <c:v>28.265769958496094</c:v>
                </c:pt>
                <c:pt idx="89">
                  <c:v>28.408695220947266</c:v>
                </c:pt>
                <c:pt idx="90">
                  <c:v>28.414093017578125</c:v>
                </c:pt>
                <c:pt idx="91">
                  <c:v>28.281551361083984</c:v>
                </c:pt>
                <c:pt idx="92">
                  <c:v>28.224756240844727</c:v>
                </c:pt>
                <c:pt idx="93">
                  <c:v>28.127891540527344</c:v>
                </c:pt>
                <c:pt idx="94">
                  <c:v>28.155860900878906</c:v>
                </c:pt>
                <c:pt idx="95">
                  <c:v>28.054403305053711</c:v>
                </c:pt>
                <c:pt idx="96">
                  <c:v>28.025985717773438</c:v>
                </c:pt>
                <c:pt idx="97">
                  <c:v>28.098415374755859</c:v>
                </c:pt>
                <c:pt idx="98">
                  <c:v>28.189365386962891</c:v>
                </c:pt>
                <c:pt idx="99">
                  <c:v>28.265842437744141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7-48DC-9356-BF8A8DDAC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268224"/>
        <c:axId val="726272160"/>
      </c:lineChart>
      <c:catAx>
        <c:axId val="726268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272160"/>
        <c:crosses val="autoZero"/>
        <c:auto val="1"/>
        <c:lblAlgn val="ctr"/>
        <c:lblOffset val="100"/>
        <c:noMultiLvlLbl val="0"/>
      </c:catAx>
      <c:valAx>
        <c:axId val="726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2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a=1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'13.5.2-7'!$B$2:$B$52</c:f>
              <c:numCache>
                <c:formatCode>General</c:formatCode>
                <c:ptCount val="51"/>
                <c:pt idx="0">
                  <c:v>0.1</c:v>
                </c:pt>
                <c:pt idx="1">
                  <c:v>9.0000000000000011E-2</c:v>
                </c:pt>
                <c:pt idx="2">
                  <c:v>8.1900000000000014E-2</c:v>
                </c:pt>
                <c:pt idx="3">
                  <c:v>7.5192390000000012E-2</c:v>
                </c:pt>
                <c:pt idx="4">
                  <c:v>6.9538494486087912E-2</c:v>
                </c:pt>
                <c:pt idx="5">
                  <c:v>6.4702892270696227E-2</c:v>
                </c:pt>
                <c:pt idx="6">
                  <c:v>6.0516428002502905E-2</c:v>
                </c:pt>
                <c:pt idx="7">
                  <c:v>5.6854189944320788E-2</c:v>
                </c:pt>
                <c:pt idx="8">
                  <c:v>5.3621791030095879E-2</c:v>
                </c:pt>
                <c:pt idx="9">
                  <c:v>5.0746494556820607E-2</c:v>
                </c:pt>
                <c:pt idx="10">
                  <c:v>4.8171287847015187E-2</c:v>
                </c:pt>
                <c:pt idx="11">
                  <c:v>4.5850814874175194E-2</c:v>
                </c:pt>
                <c:pt idx="12">
                  <c:v>4.3748517649549311E-2</c:v>
                </c:pt>
                <c:pt idx="13">
                  <c:v>4.1834584853016381E-2</c:v>
                </c:pt>
                <c:pt idx="14">
                  <c:v>4.008445236319215E-2</c:v>
                </c:pt>
                <c:pt idx="15">
                  <c:v>3.8477689041935131E-2</c:v>
                </c:pt>
                <c:pt idx="16">
                  <c:v>3.6997156487927278E-2</c:v>
                </c:pt>
                <c:pt idx="17">
                  <c:v>3.5628366899735101E-2</c:v>
                </c:pt>
                <c:pt idx="18">
                  <c:v>3.4358986371792959E-2</c:v>
                </c:pt>
                <c:pt idx="19">
                  <c:v>3.3178446427295907E-2</c:v>
                </c:pt>
                <c:pt idx="20">
                  <c:v>3.2077637119966959E-2</c:v>
                </c:pt>
                <c:pt idx="21">
                  <c:v>3.1048662316766677E-2</c:v>
                </c:pt>
                <c:pt idx="22">
                  <c:v>3.0084642885106067E-2</c:v>
                </c:pt>
                <c:pt idx="23">
                  <c:v>2.9179557147581706E-2</c:v>
                </c:pt>
                <c:pt idx="24">
                  <c:v>2.8328110592252719E-2</c:v>
                </c:pt>
                <c:pt idx="25">
                  <c:v>2.7525628742525819E-2</c:v>
                </c:pt>
                <c:pt idx="26">
                  <c:v>2.6767968504854453E-2</c:v>
                </c:pt>
                <c:pt idx="27">
                  <c:v>2.6051444366977573E-2</c:v>
                </c:pt>
                <c:pt idx="28">
                  <c:v>2.5372766613371844E-2</c:v>
                </c:pt>
                <c:pt idx="29">
                  <c:v>2.4728989327755208E-2</c:v>
                </c:pt>
                <c:pt idx="30">
                  <c:v>2.4117466414582976E-2</c:v>
                </c:pt>
                <c:pt idx="31">
                  <c:v>2.3535814228324438E-2</c:v>
                </c:pt>
                <c:pt idx="32">
                  <c:v>2.2981879676934238E-2</c:v>
                </c:pt>
                <c:pt idx="33">
                  <c:v>2.2453712883449155E-2</c:v>
                </c:pt>
                <c:pt idx="34">
                  <c:v>2.1949543661196787E-2</c:v>
                </c:pt>
                <c:pt idx="35">
                  <c:v>2.1467761194262001E-2</c:v>
                </c:pt>
                <c:pt idx="36">
                  <c:v>2.1006896423568139E-2</c:v>
                </c:pt>
                <c:pt idx="37">
                  <c:v>2.0565606726217621E-2</c:v>
                </c:pt>
                <c:pt idx="38">
                  <c:v>2.0142662546200174E-2</c:v>
                </c:pt>
                <c:pt idx="39">
                  <c:v>1.9736935691750078E-2</c:v>
                </c:pt>
                <c:pt idx="40">
                  <c:v>1.93473890612498E-2</c:v>
                </c:pt>
                <c:pt idx="41">
                  <c:v>1.8973067597762433E-2</c:v>
                </c:pt>
                <c:pt idx="42">
                  <c:v>1.861309030369317E-2</c:v>
                </c:pt>
                <c:pt idx="43">
                  <c:v>1.8266643173039734E-2</c:v>
                </c:pt>
                <c:pt idx="44">
                  <c:v>1.7932972920228576E-2</c:v>
                </c:pt>
                <c:pt idx="45">
                  <c:v>1.7611381402470924E-2</c:v>
                </c:pt>
                <c:pt idx="46">
                  <c:v>1.7301220647567627E-2</c:v>
                </c:pt>
                <c:pt idx="47">
                  <c:v>1.7001888411671807E-2</c:v>
                </c:pt>
                <c:pt idx="48">
                  <c:v>1.6712824202108865E-2</c:v>
                </c:pt>
                <c:pt idx="49">
                  <c:v>1.643350570929827E-2</c:v>
                </c:pt>
                <c:pt idx="50">
                  <c:v>1.6163445599400732E-2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6-4C26-9B22-0B082D8E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493144"/>
        <c:axId val="682489208"/>
      </c:lineChart>
      <c:catAx>
        <c:axId val="682493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89208"/>
        <c:crosses val="autoZero"/>
        <c:auto val="1"/>
        <c:lblAlgn val="ctr"/>
        <c:lblOffset val="100"/>
        <c:noMultiLvlLbl val="0"/>
      </c:catAx>
      <c:valAx>
        <c:axId val="6824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a=1.5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'13.5.2-7'!$C$2:$C$52</c:f>
              <c:numCache>
                <c:formatCode>General</c:formatCode>
                <c:ptCount val="51"/>
                <c:pt idx="0">
                  <c:v>0.1</c:v>
                </c:pt>
                <c:pt idx="1">
                  <c:v>0.13500000000000004</c:v>
                </c:pt>
                <c:pt idx="2">
                  <c:v>0.17516250000000005</c:v>
                </c:pt>
                <c:pt idx="3">
                  <c:v>0.21672089789062501</c:v>
                </c:pt>
                <c:pt idx="4">
                  <c:v>0.2546294254621595</c:v>
                </c:pt>
                <c:pt idx="5">
                  <c:v>0.28468992172645508</c:v>
                </c:pt>
                <c:pt idx="6">
                  <c:v>0.30546235529075988</c:v>
                </c:pt>
                <c:pt idx="7">
                  <c:v>0.31823265718647226</c:v>
                </c:pt>
                <c:pt idx="8">
                  <c:v>0.32544094962976428</c:v>
                </c:pt>
                <c:pt idx="9">
                  <c:v>0.32929370690076221</c:v>
                </c:pt>
                <c:pt idx="10">
                  <c:v>0.3312890422444757</c:v>
                </c:pt>
                <c:pt idx="11">
                  <c:v>0.33230491909982057</c:v>
                </c:pt>
                <c:pt idx="12">
                  <c:v>0.33281753976282336</c:v>
                </c:pt>
                <c:pt idx="13">
                  <c:v>0.33307503748356726</c:v>
                </c:pt>
                <c:pt idx="14">
                  <c:v>0.33320408533333129</c:v>
                </c:pt>
                <c:pt idx="15">
                  <c:v>0.333268684275764</c:v>
                </c:pt>
                <c:pt idx="16">
                  <c:v>0.33330100253529776</c:v>
                </c:pt>
                <c:pt idx="17">
                  <c:v>0.33331716636639475</c:v>
                </c:pt>
                <c:pt idx="18">
                  <c:v>0.33332524945780784</c:v>
                </c:pt>
                <c:pt idx="19">
                  <c:v>0.33332929129754701</c:v>
                </c:pt>
                <c:pt idx="20">
                  <c:v>0.33333131229093316</c:v>
                </c:pt>
                <c:pt idx="21">
                  <c:v>0.33333232280600633</c:v>
                </c:pt>
                <c:pt idx="22">
                  <c:v>0.33333282806813808</c:v>
                </c:pt>
                <c:pt idx="23">
                  <c:v>0.33333308070035284</c:v>
                </c:pt>
                <c:pt idx="24">
                  <c:v>0.33333320701674735</c:v>
                </c:pt>
                <c:pt idx="25">
                  <c:v>0.33333327017501635</c:v>
                </c:pt>
                <c:pt idx="26">
                  <c:v>0.33333330175416886</c:v>
                </c:pt>
                <c:pt idx="27">
                  <c:v>0.33333331754374962</c:v>
                </c:pt>
                <c:pt idx="28">
                  <c:v>0.33333332543854111</c:v>
                </c:pt>
                <c:pt idx="29">
                  <c:v>0.33333332938593713</c:v>
                </c:pt>
                <c:pt idx="30">
                  <c:v>0.33333333135963528</c:v>
                </c:pt>
                <c:pt idx="31">
                  <c:v>0.33333333234648432</c:v>
                </c:pt>
                <c:pt idx="32">
                  <c:v>0.33333333283990885</c:v>
                </c:pt>
                <c:pt idx="33">
                  <c:v>0.33333333308662111</c:v>
                </c:pt>
                <c:pt idx="34">
                  <c:v>0.33333333320997727</c:v>
                </c:pt>
                <c:pt idx="35">
                  <c:v>0.33333333327165532</c:v>
                </c:pt>
                <c:pt idx="36">
                  <c:v>0.33333333330249437</c:v>
                </c:pt>
                <c:pt idx="37">
                  <c:v>0.33333333331791387</c:v>
                </c:pt>
                <c:pt idx="38">
                  <c:v>0.33333333332562365</c:v>
                </c:pt>
                <c:pt idx="39">
                  <c:v>0.33333333332947851</c:v>
                </c:pt>
                <c:pt idx="40">
                  <c:v>0.33333333333140586</c:v>
                </c:pt>
                <c:pt idx="41">
                  <c:v>0.33333333333236953</c:v>
                </c:pt>
                <c:pt idx="42">
                  <c:v>0.33333333333285137</c:v>
                </c:pt>
                <c:pt idx="43">
                  <c:v>0.33333333333309229</c:v>
                </c:pt>
                <c:pt idx="44">
                  <c:v>0.33333333333321274</c:v>
                </c:pt>
                <c:pt idx="45">
                  <c:v>0.33333333333327309</c:v>
                </c:pt>
                <c:pt idx="46">
                  <c:v>0.33333333333330323</c:v>
                </c:pt>
                <c:pt idx="47">
                  <c:v>0.33333333333331822</c:v>
                </c:pt>
                <c:pt idx="48">
                  <c:v>0.33333333333332582</c:v>
                </c:pt>
                <c:pt idx="49">
                  <c:v>0.3333333333333296</c:v>
                </c:pt>
                <c:pt idx="50">
                  <c:v>0.33333333333333148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1-44D8-B952-D8BAA42D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493144"/>
        <c:axId val="682489208"/>
      </c:lineChart>
      <c:catAx>
        <c:axId val="682493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89208"/>
        <c:crosses val="autoZero"/>
        <c:auto val="1"/>
        <c:lblAlgn val="ctr"/>
        <c:lblOffset val="100"/>
        <c:noMultiLvlLbl val="0"/>
      </c:catAx>
      <c:valAx>
        <c:axId val="6824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a=2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'13.5.2-7'!$D$2:$D$52</c:f>
              <c:numCache>
                <c:formatCode>General</c:formatCode>
                <c:ptCount val="51"/>
                <c:pt idx="0">
                  <c:v>0.1</c:v>
                </c:pt>
                <c:pt idx="1">
                  <c:v>0.18000000000000002</c:v>
                </c:pt>
                <c:pt idx="2">
                  <c:v>0.29520000000000002</c:v>
                </c:pt>
                <c:pt idx="3">
                  <c:v>0.41611392000000003</c:v>
                </c:pt>
                <c:pt idx="4">
                  <c:v>0.48592625116446719</c:v>
                </c:pt>
                <c:pt idx="5">
                  <c:v>0.49960385918742867</c:v>
                </c:pt>
                <c:pt idx="6">
                  <c:v>0.49999968614491325</c:v>
                </c:pt>
                <c:pt idx="7">
                  <c:v>0.49999999999980305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1-49BD-80AB-1D44520ED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493144"/>
        <c:axId val="682489208"/>
      </c:lineChart>
      <c:catAx>
        <c:axId val="682493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89208"/>
        <c:crosses val="autoZero"/>
        <c:auto val="1"/>
        <c:lblAlgn val="ctr"/>
        <c:lblOffset val="100"/>
        <c:noMultiLvlLbl val="0"/>
      </c:catAx>
      <c:valAx>
        <c:axId val="6824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a=2.5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'13.5.2-7'!$E$2:$E$52</c:f>
              <c:numCache>
                <c:formatCode>General</c:formatCode>
                <c:ptCount val="51"/>
                <c:pt idx="0">
                  <c:v>0.1</c:v>
                </c:pt>
                <c:pt idx="1">
                  <c:v>0.22500000000000001</c:v>
                </c:pt>
                <c:pt idx="2">
                  <c:v>0.43593750000000003</c:v>
                </c:pt>
                <c:pt idx="3">
                  <c:v>0.61473999023437487</c:v>
                </c:pt>
                <c:pt idx="4">
                  <c:v>0.59208683660253891</c:v>
                </c:pt>
                <c:pt idx="5">
                  <c:v>0.60380003631134327</c:v>
                </c:pt>
                <c:pt idx="6">
                  <c:v>0.59806388115440956</c:v>
                </c:pt>
                <c:pt idx="7">
                  <c:v>0.60095868803233465</c:v>
                </c:pt>
                <c:pt idx="8">
                  <c:v>0.59951835827697431</c:v>
                </c:pt>
                <c:pt idx="9">
                  <c:v>0.60024024091463946</c:v>
                </c:pt>
                <c:pt idx="10">
                  <c:v>0.59987973525343763</c:v>
                </c:pt>
                <c:pt idx="11">
                  <c:v>0.60006009621425804</c:v>
                </c:pt>
                <c:pt idx="12">
                  <c:v>0.59996994286398353</c:v>
                </c:pt>
                <c:pt idx="13">
                  <c:v>0.60001502630942971</c:v>
                </c:pt>
                <c:pt idx="14">
                  <c:v>0.59999248628081026</c:v>
                </c:pt>
                <c:pt idx="15">
                  <c:v>0.60000375671845496</c:v>
                </c:pt>
                <c:pt idx="16">
                  <c:v>0.59999812160549015</c:v>
                </c:pt>
                <c:pt idx="17">
                  <c:v>0.600000939188434</c:v>
                </c:pt>
                <c:pt idx="18">
                  <c:v>0.5999995304035779</c:v>
                </c:pt>
                <c:pt idx="19">
                  <c:v>0.60000023479765974</c:v>
                </c:pt>
                <c:pt idx="20">
                  <c:v>0.59999988260103232</c:v>
                </c:pt>
                <c:pt idx="21">
                  <c:v>0.60000005869944939</c:v>
                </c:pt>
                <c:pt idx="22">
                  <c:v>0.59999997065026667</c:v>
                </c:pt>
                <c:pt idx="23">
                  <c:v>0.60000001467486452</c:v>
                </c:pt>
                <c:pt idx="24">
                  <c:v>0.59999999266256721</c:v>
                </c:pt>
                <c:pt idx="25">
                  <c:v>0.60000000366871631</c:v>
                </c:pt>
                <c:pt idx="26">
                  <c:v>0.59999999816564187</c:v>
                </c:pt>
                <c:pt idx="27">
                  <c:v>0.60000000091717909</c:v>
                </c:pt>
                <c:pt idx="28">
                  <c:v>0.59999999954141037</c:v>
                </c:pt>
                <c:pt idx="29">
                  <c:v>0.60000000022929478</c:v>
                </c:pt>
                <c:pt idx="30">
                  <c:v>0.59999999988535258</c:v>
                </c:pt>
                <c:pt idx="31">
                  <c:v>0.60000000005732368</c:v>
                </c:pt>
                <c:pt idx="32">
                  <c:v>0.59999999997133813</c:v>
                </c:pt>
                <c:pt idx="33">
                  <c:v>0.60000000001433096</c:v>
                </c:pt>
                <c:pt idx="34">
                  <c:v>0.59999999999283449</c:v>
                </c:pt>
                <c:pt idx="35">
                  <c:v>0.60000000000358278</c:v>
                </c:pt>
                <c:pt idx="36">
                  <c:v>0.59999999999820852</c:v>
                </c:pt>
                <c:pt idx="37">
                  <c:v>0.60000000000089582</c:v>
                </c:pt>
                <c:pt idx="38">
                  <c:v>0.59999999999955211</c:v>
                </c:pt>
                <c:pt idx="39">
                  <c:v>0.60000000000022391</c:v>
                </c:pt>
                <c:pt idx="40">
                  <c:v>0.59999999999988807</c:v>
                </c:pt>
                <c:pt idx="41">
                  <c:v>0.60000000000005604</c:v>
                </c:pt>
                <c:pt idx="42">
                  <c:v>0.599999999999972</c:v>
                </c:pt>
                <c:pt idx="43">
                  <c:v>0.60000000000001408</c:v>
                </c:pt>
                <c:pt idx="44">
                  <c:v>0.59999999999999287</c:v>
                </c:pt>
                <c:pt idx="45">
                  <c:v>0.60000000000000364</c:v>
                </c:pt>
                <c:pt idx="46">
                  <c:v>0.5999999999999982</c:v>
                </c:pt>
                <c:pt idx="47">
                  <c:v>0.60000000000000098</c:v>
                </c:pt>
                <c:pt idx="48">
                  <c:v>0.59999999999999953</c:v>
                </c:pt>
                <c:pt idx="49">
                  <c:v>0.60000000000000031</c:v>
                </c:pt>
                <c:pt idx="50">
                  <c:v>0.59999999999999987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6-4B59-8B32-387CD3BF6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493144"/>
        <c:axId val="682489208"/>
      </c:lineChart>
      <c:catAx>
        <c:axId val="682493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89208"/>
        <c:crosses val="autoZero"/>
        <c:auto val="1"/>
        <c:lblAlgn val="ctr"/>
        <c:lblOffset val="100"/>
        <c:noMultiLvlLbl val="0"/>
      </c:catAx>
      <c:valAx>
        <c:axId val="6824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a=3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'13.5.2-7'!$F$2:$F$52</c:f>
              <c:numCache>
                <c:formatCode>General</c:formatCode>
                <c:ptCount val="51"/>
                <c:pt idx="0">
                  <c:v>0.1</c:v>
                </c:pt>
                <c:pt idx="1">
                  <c:v>0.27000000000000007</c:v>
                </c:pt>
                <c:pt idx="2">
                  <c:v>0.59130000000000016</c:v>
                </c:pt>
                <c:pt idx="3">
                  <c:v>0.72499292999999987</c:v>
                </c:pt>
                <c:pt idx="4">
                  <c:v>0.59813454435004543</c:v>
                </c:pt>
                <c:pt idx="5">
                  <c:v>0.72110883361562694</c:v>
                </c:pt>
                <c:pt idx="6">
                  <c:v>0.60333265109141099</c:v>
                </c:pt>
                <c:pt idx="7">
                  <c:v>0.71796708965526213</c:v>
                </c:pt>
                <c:pt idx="8">
                  <c:v>0.60747104348164482</c:v>
                </c:pt>
                <c:pt idx="9">
                  <c:v>0.71534992443889922</c:v>
                </c:pt>
                <c:pt idx="10">
                  <c:v>0.61087323013248107</c:v>
                </c:pt>
                <c:pt idx="11">
                  <c:v>0.71312138051996965</c:v>
                </c:pt>
                <c:pt idx="12">
                  <c:v>0.61373783149578698</c:v>
                </c:pt>
                <c:pt idx="13">
                  <c:v>0.7111911170599079</c:v>
                </c:pt>
                <c:pt idx="14">
                  <c:v>0.6161949362249648</c:v>
                </c:pt>
                <c:pt idx="15">
                  <c:v>0.70949621038702915</c:v>
                </c:pt>
                <c:pt idx="16">
                  <c:v>0.61833401350042083</c:v>
                </c:pt>
                <c:pt idx="17">
                  <c:v>0.70799118374664671</c:v>
                </c:pt>
                <c:pt idx="18">
                  <c:v>0.62021900245100592</c:v>
                </c:pt>
                <c:pt idx="19">
                  <c:v>0.70664217434905507</c:v>
                </c:pt>
                <c:pt idx="20">
                  <c:v>0.62189703534088414</c:v>
                </c:pt>
                <c:pt idx="21">
                  <c:v>0.70542333832530968</c:v>
                </c:pt>
                <c:pt idx="22">
                  <c:v>0.62340375621385602</c:v>
                </c:pt>
                <c:pt idx="23">
                  <c:v>0.70431453885693351</c:v>
                </c:pt>
                <c:pt idx="24">
                  <c:v>0.62476670763503583</c:v>
                </c:pt>
                <c:pt idx="25">
                  <c:v>0.70329980599774045</c:v>
                </c:pt>
                <c:pt idx="26">
                  <c:v>0.62600756664384327</c:v>
                </c:pt>
                <c:pt idx="27">
                  <c:v>0.70236627944549213</c:v>
                </c:pt>
                <c:pt idx="28">
                  <c:v>0.62714366683016698</c:v>
                </c:pt>
                <c:pt idx="29">
                  <c:v>0.70150346395493857</c:v>
                </c:pt>
                <c:pt idx="30">
                  <c:v>0.62818906204248226</c:v>
                </c:pt>
                <c:pt idx="31">
                  <c:v>0.70070269311800593</c:v>
                </c:pt>
                <c:pt idx="32">
                  <c:v>0.62915528692553868</c:v>
                </c:pt>
                <c:pt idx="33">
                  <c:v>0.69995673557754534</c:v>
                </c:pt>
                <c:pt idx="34">
                  <c:v>0.63005191169151487</c:v>
                </c:pt>
                <c:pt idx="35">
                  <c:v>0.69925950079614729</c:v>
                </c:pt>
                <c:pt idx="36">
                  <c:v>0.63088695402741057</c:v>
                </c:pt>
                <c:pt idx="37">
                  <c:v>0.69860581579627945</c:v>
                </c:pt>
                <c:pt idx="38">
                  <c:v>0.63166718979568293</c:v>
                </c:pt>
                <c:pt idx="39">
                  <c:v>0.69799125339392287</c:v>
                </c:pt>
                <c:pt idx="40">
                  <c:v>0.63239839073851034</c:v>
                </c:pt>
                <c:pt idx="41">
                  <c:v>0.69741199838955825</c:v>
                </c:pt>
                <c:pt idx="42">
                  <c:v>0.63308550867552316</c:v>
                </c:pt>
                <c:pt idx="43">
                  <c:v>0.69686474214173177</c:v>
                </c:pt>
                <c:pt idx="44">
                  <c:v>0.63373281990440833</c:v>
                </c:pt>
                <c:pt idx="45">
                  <c:v>0.69634659864124526</c:v>
                </c:pt>
                <c:pt idx="46">
                  <c:v>0.63434403960604124</c:v>
                </c:pt>
                <c:pt idx="47">
                  <c:v>0.69585503706699126</c:v>
                </c:pt>
                <c:pt idx="48">
                  <c:v>0.63492241336646249</c:v>
                </c:pt>
                <c:pt idx="49">
                  <c:v>0.69538782711410829</c:v>
                </c:pt>
                <c:pt idx="50">
                  <c:v>0.63547079104688209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6-42A8-8449-7FEF3FEF1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493144"/>
        <c:axId val="682489208"/>
      </c:lineChart>
      <c:catAx>
        <c:axId val="682493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89208"/>
        <c:crosses val="autoZero"/>
        <c:auto val="1"/>
        <c:lblAlgn val="ctr"/>
        <c:lblOffset val="100"/>
        <c:noMultiLvlLbl val="0"/>
      </c:catAx>
      <c:valAx>
        <c:axId val="6824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a=3.5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'13.5.2-7'!$G$2:$G$52</c:f>
              <c:numCache>
                <c:formatCode>General</c:formatCode>
                <c:ptCount val="51"/>
                <c:pt idx="0">
                  <c:v>0.1</c:v>
                </c:pt>
                <c:pt idx="1">
                  <c:v>0.31500000000000006</c:v>
                </c:pt>
                <c:pt idx="2">
                  <c:v>0.75521250000000006</c:v>
                </c:pt>
                <c:pt idx="3">
                  <c:v>0.64703302945312491</c:v>
                </c:pt>
                <c:pt idx="4">
                  <c:v>0.79933450887442781</c:v>
                </c:pt>
                <c:pt idx="5">
                  <c:v>0.56139598128916779</c:v>
                </c:pt>
                <c:pt idx="6">
                  <c:v>0.86180686718539057</c:v>
                </c:pt>
                <c:pt idx="7">
                  <c:v>0.416835268001226</c:v>
                </c:pt>
                <c:pt idx="8">
                  <c:v>0.85079269573050242</c:v>
                </c:pt>
                <c:pt idx="9">
                  <c:v>0.44430569617744498</c:v>
                </c:pt>
                <c:pt idx="10">
                  <c:v>0.86414350582602328</c:v>
                </c:pt>
                <c:pt idx="11">
                  <c:v>0.41089827507656534</c:v>
                </c:pt>
                <c:pt idx="12">
                  <c:v>0.84721308915484006</c:v>
                </c:pt>
                <c:pt idx="13">
                  <c:v>0.45305074751843583</c:v>
                </c:pt>
                <c:pt idx="14">
                  <c:v>0.86728518691997825</c:v>
                </c:pt>
                <c:pt idx="15">
                  <c:v>0.40285557014204826</c:v>
                </c:pt>
                <c:pt idx="16">
                  <c:v>0.84197035911650731</c:v>
                </c:pt>
                <c:pt idx="17">
                  <c:v>0.46569695720004461</c:v>
                </c:pt>
                <c:pt idx="18">
                  <c:v>0.87088155439132542</c:v>
                </c:pt>
                <c:pt idx="19">
                  <c:v>0.39356405414296014</c:v>
                </c:pt>
                <c:pt idx="20">
                  <c:v>0.8353498630033106</c:v>
                </c:pt>
                <c:pt idx="21">
                  <c:v>0.48139164284281283</c:v>
                </c:pt>
                <c:pt idx="22">
                  <c:v>0.87378805165368689</c:v>
                </c:pt>
                <c:pt idx="23">
                  <c:v>0.38598872354329244</c:v>
                </c:pt>
                <c:pt idx="24">
                  <c:v>0.82950500094249269</c:v>
                </c:pt>
                <c:pt idx="25">
                  <c:v>0.49499259023860764</c:v>
                </c:pt>
                <c:pt idx="26">
                  <c:v>0.87491224046618532</c:v>
                </c:pt>
                <c:pt idx="27">
                  <c:v>0.38304284182018827</c:v>
                </c:pt>
                <c:pt idx="28">
                  <c:v>0.82712358102675865</c:v>
                </c:pt>
                <c:pt idx="29">
                  <c:v>0.50046556957680388</c:v>
                </c:pt>
                <c:pt idx="30">
                  <c:v>0.87499924135739204</c:v>
                </c:pt>
                <c:pt idx="31">
                  <c:v>0.38281449143483154</c:v>
                </c:pt>
                <c:pt idx="32">
                  <c:v>0.82693644803812993</c:v>
                </c:pt>
                <c:pt idx="33">
                  <c:v>0.5008939563047391</c:v>
                </c:pt>
                <c:pt idx="34">
                  <c:v>0.87499720294743832</c:v>
                </c:pt>
                <c:pt idx="35">
                  <c:v>0.38281984223559218</c:v>
                </c:pt>
                <c:pt idx="36">
                  <c:v>0.82694083719207978</c:v>
                </c:pt>
                <c:pt idx="37">
                  <c:v>0.50088391141649691</c:v>
                </c:pt>
                <c:pt idx="38">
                  <c:v>0.8749972654521273</c:v>
                </c:pt>
                <c:pt idx="39">
                  <c:v>0.38281967816199369</c:v>
                </c:pt>
                <c:pt idx="40">
                  <c:v>0.82694070260879438</c:v>
                </c:pt>
                <c:pt idx="41">
                  <c:v>0.50088421942183758</c:v>
                </c:pt>
                <c:pt idx="42">
                  <c:v>0.87499726354604912</c:v>
                </c:pt>
                <c:pt idx="43">
                  <c:v>0.38281968316541243</c:v>
                </c:pt>
                <c:pt idx="44">
                  <c:v>0.82694070671290987</c:v>
                </c:pt>
                <c:pt idx="45">
                  <c:v>0.50088421002922068</c:v>
                </c:pt>
                <c:pt idx="46">
                  <c:v>0.87499726360418473</c:v>
                </c:pt>
                <c:pt idx="47">
                  <c:v>0.38281968301280761</c:v>
                </c:pt>
                <c:pt idx="48">
                  <c:v>0.82694070658773378</c:v>
                </c:pt>
                <c:pt idx="49">
                  <c:v>0.50088421031569685</c:v>
                </c:pt>
                <c:pt idx="50">
                  <c:v>0.87499726360241159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4-422E-BAEE-DE9CB200A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493144"/>
        <c:axId val="682489208"/>
      </c:lineChart>
      <c:catAx>
        <c:axId val="682493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89208"/>
        <c:crosses val="autoZero"/>
        <c:auto val="1"/>
        <c:lblAlgn val="ctr"/>
        <c:lblOffset val="100"/>
        <c:noMultiLvlLbl val="0"/>
      </c:catAx>
      <c:valAx>
        <c:axId val="6824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'13.1.21'!$C$30</c:f>
              <c:strCache>
                <c:ptCount val="1"/>
                <c:pt idx="0">
                  <c:v>Power spectrum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'13.1.21'!$A$31:$A$35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'13.1.21'!$C$31:$C$35</c:f>
              <c:numCache>
                <c:formatCode>General</c:formatCode>
                <c:ptCount val="5"/>
                <c:pt idx="0">
                  <c:v>703.125</c:v>
                </c:pt>
                <c:pt idx="1">
                  <c:v>27.144660940672626</c:v>
                </c:pt>
                <c:pt idx="2">
                  <c:v>50.000000000000007</c:v>
                </c:pt>
                <c:pt idx="3">
                  <c:v>97.855339059327591</c:v>
                </c:pt>
                <c:pt idx="4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9D-4620-A3B3-32054B4D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444704"/>
        <c:axId val="808442080"/>
      </c:scatterChart>
      <c:valAx>
        <c:axId val="80844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442080"/>
        <c:crosses val="autoZero"/>
        <c:crossBetween val="midCat"/>
      </c:valAx>
      <c:valAx>
        <c:axId val="8084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Power</a:t>
                </a:r>
                <a:r>
                  <a:rPr lang="en-GB" baseline="0"/>
                  <a:t> spectrum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444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a=4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'13.5.2-7'!$H$2:$H$52</c:f>
              <c:numCache>
                <c:formatCode>General</c:formatCode>
                <c:ptCount val="51"/>
                <c:pt idx="0">
                  <c:v>0.1</c:v>
                </c:pt>
                <c:pt idx="1">
                  <c:v>0.36000000000000004</c:v>
                </c:pt>
                <c:pt idx="2">
                  <c:v>0.92159999999999997</c:v>
                </c:pt>
                <c:pt idx="3">
                  <c:v>0.28901376000000006</c:v>
                </c:pt>
                <c:pt idx="4">
                  <c:v>0.8219392261226498</c:v>
                </c:pt>
                <c:pt idx="5">
                  <c:v>0.58542053873419742</c:v>
                </c:pt>
                <c:pt idx="6">
                  <c:v>0.97081332624943795</c:v>
                </c:pt>
                <c:pt idx="7">
                  <c:v>0.11333924730376121</c:v>
                </c:pt>
                <c:pt idx="8">
                  <c:v>0.40197384929751229</c:v>
                </c:pt>
                <c:pt idx="9">
                  <c:v>0.96156349511381278</c:v>
                </c:pt>
                <c:pt idx="10">
                  <c:v>0.14783655991328529</c:v>
                </c:pt>
                <c:pt idx="11">
                  <c:v>0.50392364586516358</c:v>
                </c:pt>
                <c:pt idx="12">
                  <c:v>0.99993842001249911</c:v>
                </c:pt>
                <c:pt idx="13">
                  <c:v>2.4630478162412819E-4</c:v>
                </c:pt>
                <c:pt idx="14">
                  <c:v>9.8497646231470912E-4</c:v>
                </c:pt>
                <c:pt idx="15">
                  <c:v>3.9360251347335803E-3</c:v>
                </c:pt>
                <c:pt idx="16">
                  <c:v>1.5682131363489303E-2</c:v>
                </c:pt>
                <c:pt idx="17">
                  <c:v>6.1744808477550275E-2</c:v>
                </c:pt>
                <c:pt idx="18">
                  <c:v>0.23172954841448365</c:v>
                </c:pt>
                <c:pt idx="19">
                  <c:v>0.71212385922441246</c:v>
                </c:pt>
                <c:pt idx="20">
                  <c:v>0.82001387339096654</c:v>
                </c:pt>
                <c:pt idx="21">
                  <c:v>0.59036448334924174</c:v>
                </c:pt>
                <c:pt idx="22">
                  <c:v>0.96733704059609849</c:v>
                </c:pt>
                <c:pt idx="23">
                  <c:v>0.12638436194752239</c:v>
                </c:pt>
                <c:pt idx="24">
                  <c:v>0.44164542001056017</c:v>
                </c:pt>
                <c:pt idx="25">
                  <c:v>0.98637897197702429</c:v>
                </c:pt>
                <c:pt idx="26">
                  <c:v>5.3741982474292092E-2</c:v>
                </c:pt>
                <c:pt idx="27">
                  <c:v>0.20341512717609991</c:v>
                </c:pt>
                <c:pt idx="28">
                  <c:v>0.64814965284812409</c:v>
                </c:pt>
                <c:pt idx="29">
                  <c:v>0.91220672144392123</c:v>
                </c:pt>
                <c:pt idx="30">
                  <c:v>0.3203424751858141</c:v>
                </c:pt>
                <c:pt idx="31">
                  <c:v>0.87089269511056067</c:v>
                </c:pt>
                <c:pt idx="32">
                  <c:v>0.44975443485449873</c:v>
                </c:pt>
                <c:pt idx="33">
                  <c:v>0.98990153273283676</c:v>
                </c:pt>
                <c:pt idx="34">
                  <c:v>3.9985952904069075E-2</c:v>
                </c:pt>
                <c:pt idx="35">
                  <c:v>0.15354830589769058</c:v>
                </c:pt>
                <c:pt idx="36">
                  <c:v>0.51988489461455933</c:v>
                </c:pt>
                <c:pt idx="37">
                  <c:v>0.99841836386467153</c:v>
                </c:pt>
                <c:pt idx="38">
                  <c:v>6.3165382498555651E-3</c:v>
                </c:pt>
                <c:pt idx="39">
                  <c:v>2.5106558377574705E-2</c:v>
                </c:pt>
                <c:pt idx="40">
                  <c:v>9.7904876416032557E-2</c:v>
                </c:pt>
                <c:pt idx="41">
                  <c:v>0.35327804635997584</c:v>
                </c:pt>
                <c:pt idx="42">
                  <c:v>0.91389067328021845</c:v>
                </c:pt>
                <c:pt idx="43">
                  <c:v>0.3147780422865899</c:v>
                </c:pt>
                <c:pt idx="44">
                  <c:v>0.86277130552324688</c:v>
                </c:pt>
                <c:pt idx="45">
                  <c:v>0.47358791955583629</c:v>
                </c:pt>
                <c:pt idx="46">
                  <c:v>0.99720960802644398</c:v>
                </c:pt>
                <c:pt idx="47">
                  <c:v>1.1130422744759724E-2</c:v>
                </c:pt>
                <c:pt idx="48">
                  <c:v>4.4026145737130637E-2</c:v>
                </c:pt>
                <c:pt idx="49">
                  <c:v>0.16835137691465429</c:v>
                </c:pt>
                <c:pt idx="50">
                  <c:v>0.56003676322237717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A-451E-906E-3783D72F4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493144"/>
        <c:axId val="682489208"/>
      </c:lineChart>
      <c:catAx>
        <c:axId val="682493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89208"/>
        <c:crosses val="autoZero"/>
        <c:auto val="1"/>
        <c:lblAlgn val="ctr"/>
        <c:lblOffset val="100"/>
        <c:noMultiLvlLbl val="0"/>
      </c:catAx>
      <c:valAx>
        <c:axId val="6824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a=4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'13.5.2-7'!$H$2:$H$250</c:f>
              <c:numCache>
                <c:formatCode>General</c:formatCode>
                <c:ptCount val="249"/>
                <c:pt idx="0">
                  <c:v>0.1</c:v>
                </c:pt>
                <c:pt idx="1">
                  <c:v>0.36000000000000004</c:v>
                </c:pt>
                <c:pt idx="2">
                  <c:v>0.92159999999999997</c:v>
                </c:pt>
                <c:pt idx="3">
                  <c:v>0.28901376000000006</c:v>
                </c:pt>
                <c:pt idx="4">
                  <c:v>0.8219392261226498</c:v>
                </c:pt>
                <c:pt idx="5">
                  <c:v>0.58542053873419742</c:v>
                </c:pt>
                <c:pt idx="6">
                  <c:v>0.97081332624943795</c:v>
                </c:pt>
                <c:pt idx="7">
                  <c:v>0.11333924730376121</c:v>
                </c:pt>
                <c:pt idx="8">
                  <c:v>0.40197384929751229</c:v>
                </c:pt>
                <c:pt idx="9">
                  <c:v>0.96156349511381278</c:v>
                </c:pt>
                <c:pt idx="10">
                  <c:v>0.14783655991328529</c:v>
                </c:pt>
                <c:pt idx="11">
                  <c:v>0.50392364586516358</c:v>
                </c:pt>
                <c:pt idx="12">
                  <c:v>0.99993842001249911</c:v>
                </c:pt>
                <c:pt idx="13">
                  <c:v>2.4630478162412819E-4</c:v>
                </c:pt>
                <c:pt idx="14">
                  <c:v>9.8497646231470912E-4</c:v>
                </c:pt>
                <c:pt idx="15">
                  <c:v>3.9360251347335803E-3</c:v>
                </c:pt>
                <c:pt idx="16">
                  <c:v>1.5682131363489303E-2</c:v>
                </c:pt>
                <c:pt idx="17">
                  <c:v>6.1744808477550275E-2</c:v>
                </c:pt>
                <c:pt idx="18">
                  <c:v>0.23172954841448365</c:v>
                </c:pt>
                <c:pt idx="19">
                  <c:v>0.71212385922441246</c:v>
                </c:pt>
                <c:pt idx="20">
                  <c:v>0.82001387339096654</c:v>
                </c:pt>
                <c:pt idx="21">
                  <c:v>0.59036448334924174</c:v>
                </c:pt>
                <c:pt idx="22">
                  <c:v>0.96733704059609849</c:v>
                </c:pt>
                <c:pt idx="23">
                  <c:v>0.12638436194752239</c:v>
                </c:pt>
                <c:pt idx="24">
                  <c:v>0.44164542001056017</c:v>
                </c:pt>
                <c:pt idx="25">
                  <c:v>0.98637897197702429</c:v>
                </c:pt>
                <c:pt idx="26">
                  <c:v>5.3741982474292092E-2</c:v>
                </c:pt>
                <c:pt idx="27">
                  <c:v>0.20341512717609991</c:v>
                </c:pt>
                <c:pt idx="28">
                  <c:v>0.64814965284812409</c:v>
                </c:pt>
                <c:pt idx="29">
                  <c:v>0.91220672144392123</c:v>
                </c:pt>
                <c:pt idx="30">
                  <c:v>0.3203424751858141</c:v>
                </c:pt>
                <c:pt idx="31">
                  <c:v>0.87089269511056067</c:v>
                </c:pt>
                <c:pt idx="32">
                  <c:v>0.44975443485449873</c:v>
                </c:pt>
                <c:pt idx="33">
                  <c:v>0.98990153273283676</c:v>
                </c:pt>
                <c:pt idx="34">
                  <c:v>3.9985952904069075E-2</c:v>
                </c:pt>
                <c:pt idx="35">
                  <c:v>0.15354830589769058</c:v>
                </c:pt>
                <c:pt idx="36">
                  <c:v>0.51988489461455933</c:v>
                </c:pt>
                <c:pt idx="37">
                  <c:v>0.99841836386467153</c:v>
                </c:pt>
                <c:pt idx="38">
                  <c:v>6.3165382498555651E-3</c:v>
                </c:pt>
                <c:pt idx="39">
                  <c:v>2.5106558377574705E-2</c:v>
                </c:pt>
                <c:pt idx="40">
                  <c:v>9.7904876416032557E-2</c:v>
                </c:pt>
                <c:pt idx="41">
                  <c:v>0.35327804635997584</c:v>
                </c:pt>
                <c:pt idx="42">
                  <c:v>0.91389067328021845</c:v>
                </c:pt>
                <c:pt idx="43">
                  <c:v>0.3147780422865899</c:v>
                </c:pt>
                <c:pt idx="44">
                  <c:v>0.86277130552324688</c:v>
                </c:pt>
                <c:pt idx="45">
                  <c:v>0.47358791955583629</c:v>
                </c:pt>
                <c:pt idx="46">
                  <c:v>0.99720960802644398</c:v>
                </c:pt>
                <c:pt idx="47">
                  <c:v>1.1130422744759724E-2</c:v>
                </c:pt>
                <c:pt idx="48">
                  <c:v>4.4026145737130637E-2</c:v>
                </c:pt>
                <c:pt idx="49">
                  <c:v>0.16835137691465429</c:v>
                </c:pt>
                <c:pt idx="50">
                  <c:v>0.56003676322237717</c:v>
                </c:pt>
                <c:pt idx="51">
                  <c:v>0.98558234824712088</c:v>
                </c:pt>
                <c:pt idx="52">
                  <c:v>5.6839132283247301E-2</c:v>
                </c:pt>
                <c:pt idx="53">
                  <c:v>0.21443378129813925</c:v>
                </c:pt>
                <c:pt idx="54">
                  <c:v>0.67380773894528412</c:v>
                </c:pt>
                <c:pt idx="55">
                  <c:v>0.8791634795309119</c:v>
                </c:pt>
                <c:pt idx="56">
                  <c:v>0.42494022316004704</c:v>
                </c:pt>
                <c:pt idx="57">
                  <c:v>0.97746411960294599</c:v>
                </c:pt>
                <c:pt idx="58">
                  <c:v>8.8112057967134741E-2</c:v>
                </c:pt>
                <c:pt idx="59">
                  <c:v>0.32139329283172413</c:v>
                </c:pt>
                <c:pt idx="60">
                  <c:v>0.872398576618023</c:v>
                </c:pt>
                <c:pt idx="61">
                  <c:v>0.44527720053148179</c:v>
                </c:pt>
                <c:pt idx="62">
                  <c:v>0.98802166087331333</c:v>
                </c:pt>
                <c:pt idx="63">
                  <c:v>4.7339434073811013E-2</c:v>
                </c:pt>
                <c:pt idx="64">
                  <c:v>0.18039364822152926</c:v>
                </c:pt>
                <c:pt idx="65">
                  <c:v>0.59140711961142567</c:v>
                </c:pt>
                <c:pt idx="66">
                  <c:v>0.96657895393737003</c:v>
                </c:pt>
                <c:pt idx="67">
                  <c:v>0.12921631897083813</c:v>
                </c:pt>
                <c:pt idx="68">
                  <c:v>0.45007784752985897</c:v>
                </c:pt>
                <c:pt idx="69">
                  <c:v>0.99003111477099182</c:v>
                </c:pt>
                <c:pt idx="70">
                  <c:v>3.9478026225196187E-2</c:v>
                </c:pt>
                <c:pt idx="71">
                  <c:v>0.15167804668223564</c:v>
                </c:pt>
                <c:pt idx="72">
                  <c:v>0.51468726734758874</c:v>
                </c:pt>
                <c:pt idx="73">
                  <c:v>0.99913713671144178</c:v>
                </c:pt>
                <c:pt idx="74">
                  <c:v>3.4484750220139314E-3</c:v>
                </c:pt>
                <c:pt idx="75">
                  <c:v>1.3746332168145909E-2</c:v>
                </c:pt>
                <c:pt idx="76">
                  <c:v>5.4229482080275622E-2</c:v>
                </c:pt>
                <c:pt idx="77">
                  <c:v>0.20515458141432275</c:v>
                </c:pt>
                <c:pt idx="78">
                  <c:v>0.65226471655614704</c:v>
                </c:pt>
                <c:pt idx="79">
                  <c:v>0.90726182436830483</c:v>
                </c:pt>
                <c:pt idx="80">
                  <c:v>0.33655122564880013</c:v>
                </c:pt>
                <c:pt idx="81">
                  <c:v>0.89313799265236216</c:v>
                </c:pt>
                <c:pt idx="82">
                  <c:v>0.38177007493308496</c:v>
                </c:pt>
                <c:pt idx="83">
                  <c:v>0.94408673927468656</c:v>
                </c:pt>
                <c:pt idx="84">
                  <c:v>0.21114787200150625</c:v>
                </c:pt>
                <c:pt idx="85">
                  <c:v>0.66625779260296714</c:v>
                </c:pt>
                <c:pt idx="86">
                  <c:v>0.88943338559515506</c:v>
                </c:pt>
                <c:pt idx="87">
                  <c:v>0.39336655273558113</c:v>
                </c:pt>
                <c:pt idx="88">
                  <c:v>0.95451723169802549</c:v>
                </c:pt>
                <c:pt idx="89">
                  <c:v>0.17365634435825364</c:v>
                </c:pt>
                <c:pt idx="90">
                  <c:v>0.57399927368952508</c:v>
                </c:pt>
                <c:pt idx="91">
                  <c:v>0.97809642997369106</c:v>
                </c:pt>
                <c:pt idx="92">
                  <c:v>8.5695214585646079E-2</c:v>
                </c:pt>
                <c:pt idx="93">
                  <c:v>0.31340617913106461</c:v>
                </c:pt>
                <c:pt idx="94">
                  <c:v>0.86073098405412662</c:v>
                </c:pt>
                <c:pt idx="95">
                  <c:v>0.47949262857336578</c:v>
                </c:pt>
                <c:pt idx="96">
                  <c:v>0.99831779086868011</c:v>
                </c:pt>
                <c:pt idx="97">
                  <c:v>6.7175172150335735E-3</c:v>
                </c:pt>
                <c:pt idx="98">
                  <c:v>2.6689568709997204E-2</c:v>
                </c:pt>
                <c:pt idx="99">
                  <c:v>0.10390894252828617</c:v>
                </c:pt>
                <c:pt idx="100">
                  <c:v>0.37244749676375793</c:v>
                </c:pt>
                <c:pt idx="101">
                  <c:v>0.93492143567267394</c:v>
                </c:pt>
                <c:pt idx="102">
                  <c:v>0.24337337916968058</c:v>
                </c:pt>
                <c:pt idx="103">
                  <c:v>0.73657110992484587</c:v>
                </c:pt>
                <c:pt idx="104">
                  <c:v>0.77613643979570601</c:v>
                </c:pt>
                <c:pt idx="105">
                  <c:v>0.69499466646780972</c:v>
                </c:pt>
                <c:pt idx="106">
                  <c:v>0.84790832019643059</c:v>
                </c:pt>
                <c:pt idx="107">
                  <c:v>0.51583920295239172</c:v>
                </c:pt>
                <c:pt idx="108">
                  <c:v>0.99899647859933183</c:v>
                </c:pt>
                <c:pt idx="109">
                  <c:v>4.0100573818662938E-3</c:v>
                </c:pt>
                <c:pt idx="110">
                  <c:v>1.5975907286641732E-2</c:v>
                </c:pt>
                <c:pt idx="111">
                  <c:v>6.2882710692041432E-2</c:v>
                </c:pt>
                <c:pt idx="112">
                  <c:v>0.2357139015522498</c:v>
                </c:pt>
                <c:pt idx="113">
                  <c:v>0.72061143266906436</c:v>
                </c:pt>
                <c:pt idx="114">
                  <c:v>0.80532238310281157</c:v>
                </c:pt>
                <c:pt idx="115">
                  <c:v>0.62711296950567985</c:v>
                </c:pt>
                <c:pt idx="116">
                  <c:v>0.93536917193379243</c:v>
                </c:pt>
                <c:pt idx="117">
                  <c:v>0.24181473651873553</c:v>
                </c:pt>
                <c:pt idx="118">
                  <c:v>0.73336147888444014</c:v>
                </c:pt>
                <c:pt idx="119">
                  <c:v>0.78216968069146797</c:v>
                </c:pt>
                <c:pt idx="120">
                  <c:v>0.68152108519389998</c:v>
                </c:pt>
                <c:pt idx="121">
                  <c:v>0.86820038252011567</c:v>
                </c:pt>
                <c:pt idx="122">
                  <c:v>0.45771391324816202</c:v>
                </c:pt>
                <c:pt idx="123">
                  <c:v>0.99284754746886417</c:v>
                </c:pt>
                <c:pt idx="124">
                  <c:v>2.8405179815702727E-2</c:v>
                </c:pt>
                <c:pt idx="125">
                  <c:v>0.1103933023013613</c:v>
                </c:pt>
                <c:pt idx="126">
                  <c:v>0.39282648443344625</c:v>
                </c:pt>
                <c:pt idx="127">
                  <c:v>0.95405535024442267</c:v>
                </c:pt>
                <c:pt idx="128">
                  <c:v>0.17533495565765861</c:v>
                </c:pt>
                <c:pt idx="129">
                  <c:v>0.57837043592874193</c:v>
                </c:pt>
                <c:pt idx="130">
                  <c:v>0.9754322990893558</c:v>
                </c:pt>
                <c:pt idx="131">
                  <c:v>9.5856515930437314E-2</c:v>
                </c:pt>
                <c:pt idx="132">
                  <c:v>0.34667217713646054</c:v>
                </c:pt>
                <c:pt idx="133">
                  <c:v>0.90596231494370838</c:v>
                </c:pt>
                <c:pt idx="134">
                  <c:v>0.3407783953821813</c:v>
                </c:pt>
                <c:pt idx="135">
                  <c:v>0.89859392249170811</c:v>
                </c:pt>
                <c:pt idx="136">
                  <c:v>0.36449153981069676</c:v>
                </c:pt>
                <c:pt idx="137">
                  <c:v>0.92654982886849613</c:v>
                </c:pt>
                <c:pt idx="138">
                  <c:v>0.27222097396902667</c:v>
                </c:pt>
                <c:pt idx="139">
                  <c:v>0.79246686120152465</c:v>
                </c:pt>
                <c:pt idx="140">
                  <c:v>0.6578525403957125</c:v>
                </c:pt>
                <c:pt idx="141">
                  <c:v>0.90033030196247976</c:v>
                </c:pt>
                <c:pt idx="142">
                  <c:v>0.3589425973225191</c:v>
                </c:pt>
                <c:pt idx="143">
                  <c:v>0.92041123659953206</c:v>
                </c:pt>
                <c:pt idx="144">
                  <c:v>0.2930175685634091</c:v>
                </c:pt>
                <c:pt idx="145">
                  <c:v>0.82863309230638782</c:v>
                </c:pt>
                <c:pt idx="146">
                  <c:v>0.56800116256456468</c:v>
                </c:pt>
                <c:pt idx="147">
                  <c:v>0.98150336755947054</c:v>
                </c:pt>
                <c:pt idx="148">
                  <c:v>7.2618028115557648E-2</c:v>
                </c:pt>
                <c:pt idx="149">
                  <c:v>0.26937860043266293</c:v>
                </c:pt>
                <c:pt idx="150">
                  <c:v>0.78725508024641067</c:v>
                </c:pt>
                <c:pt idx="151">
                  <c:v>0.66993807549051265</c:v>
                </c:pt>
                <c:pt idx="152">
                  <c:v>0.88448420199432332</c:v>
                </c:pt>
                <c:pt idx="153">
                  <c:v>0.40868759366715357</c:v>
                </c:pt>
                <c:pt idx="154">
                  <c:v>0.96664817779882062</c:v>
                </c:pt>
                <c:pt idx="155">
                  <c:v>0.1289579126281612</c:v>
                </c:pt>
                <c:pt idx="156">
                  <c:v>0.44931107759499495</c:v>
                </c:pt>
                <c:pt idx="157">
                  <c:v>0.98972253258167764</c:v>
                </c:pt>
                <c:pt idx="158">
                  <c:v>4.0687364327150734E-2</c:v>
                </c:pt>
                <c:pt idx="159">
                  <c:v>0.15612761084504176</c:v>
                </c:pt>
                <c:pt idx="160">
                  <c:v>0.52700711990744387</c:v>
                </c:pt>
                <c:pt idx="161">
                  <c:v>0.99708246189721983</c:v>
                </c:pt>
                <c:pt idx="162">
                  <c:v>1.1636104296795987E-2</c:v>
                </c:pt>
                <c:pt idx="163">
                  <c:v>4.6002821494360295E-2</c:v>
                </c:pt>
                <c:pt idx="164">
                  <c:v>0.17554624763567328</c:v>
                </c:pt>
                <c:pt idx="165">
                  <c:v>0.57891905030683266</c:v>
                </c:pt>
                <c:pt idx="166">
                  <c:v>0.97508713399467051</c:v>
                </c:pt>
                <c:pt idx="167">
                  <c:v>9.7168860450919964E-2</c:v>
                </c:pt>
                <c:pt idx="168">
                  <c:v>0.35090829203835844</c:v>
                </c:pt>
                <c:pt idx="169">
                  <c:v>0.91108665046832238</c:v>
                </c:pt>
                <c:pt idx="170">
                  <c:v>0.32403106322694136</c:v>
                </c:pt>
                <c:pt idx="171">
                  <c:v>0.87613973316383709</c:v>
                </c:pt>
                <c:pt idx="172">
                  <c:v>0.43407560454174976</c:v>
                </c:pt>
                <c:pt idx="173">
                  <c:v>0.98261589633385693</c:v>
                </c:pt>
                <c:pt idx="174">
                  <c:v>6.8327586423471448E-2</c:v>
                </c:pt>
                <c:pt idx="175">
                  <c:v>0.25463570942805797</c:v>
                </c:pt>
                <c:pt idx="176">
                  <c:v>0.75918545964851036</c:v>
                </c:pt>
                <c:pt idx="177">
                  <c:v>0.7312915900271616</c:v>
                </c:pt>
                <c:pt idx="178">
                  <c:v>0.78601680153082965</c:v>
                </c:pt>
                <c:pt idx="179">
                  <c:v>0.672777556968296</c:v>
                </c:pt>
                <c:pt idx="180">
                  <c:v>0.8805916632322689</c:v>
                </c:pt>
                <c:pt idx="181">
                  <c:v>0.42059994351238089</c:v>
                </c:pt>
                <c:pt idx="182">
                  <c:v>0.97478252411905164</c:v>
                </c:pt>
                <c:pt idx="183">
                  <c:v>9.8326219164568587E-2</c:v>
                </c:pt>
                <c:pt idx="184">
                  <c:v>0.35463269515747925</c:v>
                </c:pt>
                <c:pt idx="185">
                  <c:v>0.91547338673128664</c:v>
                </c:pt>
                <c:pt idx="186">
                  <c:v>0.3095274596721389</c:v>
                </c:pt>
                <c:pt idx="187">
                  <c:v>0.85488084552420529</c:v>
                </c:pt>
                <c:pt idx="188">
                  <c:v>0.49623834192010058</c:v>
                </c:pt>
                <c:pt idx="189">
                  <c:v>0.99994339971395962</c:v>
                </c:pt>
                <c:pt idx="190">
                  <c:v>2.2638832979198384E-4</c:v>
                </c:pt>
                <c:pt idx="191">
                  <c:v>9.0534831246447144E-4</c:v>
                </c:pt>
                <c:pt idx="192">
                  <c:v>3.6181146275903568E-3</c:v>
                </c:pt>
                <c:pt idx="193">
                  <c:v>1.4420095496527894E-2</c:v>
                </c:pt>
                <c:pt idx="194">
                  <c:v>5.6848625369595639E-2</c:v>
                </c:pt>
                <c:pt idx="195">
                  <c:v>0.21446743665273202</c:v>
                </c:pt>
                <c:pt idx="196">
                  <c:v>0.67388462107335356</c:v>
                </c:pt>
                <c:pt idx="197">
                  <c:v>0.87905655421670503</c:v>
                </c:pt>
                <c:pt idx="198">
                  <c:v>0.42526451482143263</c:v>
                </c:pt>
                <c:pt idx="199">
                  <c:v>0.97765842902049649</c:v>
                </c:pt>
                <c:pt idx="200">
                  <c:v>8.7369700742685269E-2</c:v>
                </c:pt>
                <c:pt idx="201">
                  <c:v>0.31894494453927558</c:v>
                </c:pt>
                <c:pt idx="202">
                  <c:v>0.86887626756845604</c:v>
                </c:pt>
                <c:pt idx="203">
                  <c:v>0.45572119689905932</c:v>
                </c:pt>
                <c:pt idx="204">
                  <c:v>0.9921575503837925</c:v>
                </c:pt>
                <c:pt idx="205">
                  <c:v>3.1123782400899001E-2</c:v>
                </c:pt>
                <c:pt idx="206">
                  <c:v>0.12062037027984196</c:v>
                </c:pt>
                <c:pt idx="207">
                  <c:v>0.42428438621358311</c:v>
                </c:pt>
                <c:pt idx="208">
                  <c:v>0.97706858331578461</c:v>
                </c:pt>
                <c:pt idx="209">
                  <c:v>8.9622267252281104E-2</c:v>
                </c:pt>
                <c:pt idx="210">
                  <c:v>0.32636046585936723</c:v>
                </c:pt>
                <c:pt idx="211">
                  <c:v>0.87939724873369607</c:v>
                </c:pt>
                <c:pt idx="212">
                  <c:v>0.42423091061320783</c:v>
                </c:pt>
                <c:pt idx="213">
                  <c:v>0.97703618037398521</c:v>
                </c:pt>
                <c:pt idx="214">
                  <c:v>8.9745930456794604E-2</c:v>
                </c:pt>
                <c:pt idx="215">
                  <c:v>0.32676639369295518</c:v>
                </c:pt>
                <c:pt idx="216">
                  <c:v>0.87996047058342308</c:v>
                </c:pt>
                <c:pt idx="217">
                  <c:v>0.42252016317609475</c:v>
                </c:pt>
                <c:pt idx="218">
                  <c:v>0.97598749954296404</c:v>
                </c:pt>
                <c:pt idx="219">
                  <c:v>9.3743601115347214E-2</c:v>
                </c:pt>
                <c:pt idx="220">
                  <c:v>0.33982295346109553</c:v>
                </c:pt>
                <c:pt idx="221">
                  <c:v>0.89737325504829457</c:v>
                </c:pt>
                <c:pt idx="222">
                  <c:v>0.36837798468929212</c:v>
                </c:pt>
                <c:pt idx="223">
                  <c:v>0.93070258034219122</c:v>
                </c:pt>
                <c:pt idx="224">
                  <c:v>0.25798114914631326</c:v>
                </c:pt>
                <c:pt idx="225">
                  <c:v>0.7657075033258437</c:v>
                </c:pt>
                <c:pt idx="226">
                  <c:v>0.71759809070538705</c:v>
                </c:pt>
                <c:pt idx="227">
                  <c:v>0.81060428368548065</c:v>
                </c:pt>
                <c:pt idx="228">
                  <c:v>0.61409991582491785</c:v>
                </c:pt>
                <c:pt idx="229">
                  <c:v>0.94792483683498663</c:v>
                </c:pt>
                <c:pt idx="230">
                  <c:v>0.19745336218540244</c:v>
                </c:pt>
                <c:pt idx="231">
                  <c:v>0.63386212778833084</c:v>
                </c:pt>
                <c:pt idx="232">
                  <c:v>0.92832372297592236</c:v>
                </c:pt>
                <c:pt idx="233">
                  <c:v>0.26615515334418127</c:v>
                </c:pt>
                <c:pt idx="234">
                  <c:v>0.78126635077006645</c:v>
                </c:pt>
                <c:pt idx="235">
                  <c:v>0.68355695969795971</c:v>
                </c:pt>
                <c:pt idx="236">
                  <c:v>0.86522737018576634</c:v>
                </c:pt>
                <c:pt idx="237">
                  <c:v>0.46643587226875677</c:v>
                </c:pt>
                <c:pt idx="238">
                  <c:v>0.99549379731856324</c:v>
                </c:pt>
                <c:pt idx="239">
                  <c:v>1.7943587275322269E-2</c:v>
                </c:pt>
                <c:pt idx="240">
                  <c:v>7.0486459804060639E-2</c:v>
                </c:pt>
                <c:pt idx="241">
                  <c:v>0.2620724751534047</c:v>
                </c:pt>
                <c:pt idx="242">
                  <c:v>0.7735619716814911</c:v>
                </c:pt>
                <c:pt idx="243">
                  <c:v>0.70065539059894022</c:v>
                </c:pt>
                <c:pt idx="244">
                  <c:v>0.83894965689434697</c:v>
                </c:pt>
                <c:pt idx="245">
                  <c:v>0.54045252036481783</c:v>
                </c:pt>
                <c:pt idx="246">
                  <c:v>0.99345437438453599</c:v>
                </c:pt>
                <c:pt idx="247">
                  <c:v>2.6011121603064777E-2</c:v>
                </c:pt>
                <c:pt idx="248">
                  <c:v>0.10133817262406142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4-487A-A1B5-4920BBF3E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493144"/>
        <c:axId val="682489208"/>
      </c:lineChart>
      <c:catAx>
        <c:axId val="682493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89208"/>
        <c:crosses val="autoZero"/>
        <c:auto val="1"/>
        <c:lblAlgn val="ctr"/>
        <c:lblOffset val="100"/>
        <c:noMultiLvlLbl val="0"/>
      </c:catAx>
      <c:valAx>
        <c:axId val="6824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'13.5.16'!$C$1:$C$200</c:f>
              <c:numCache>
                <c:formatCode>General</c:formatCode>
                <c:ptCount val="200"/>
                <c:pt idx="0">
                  <c:v>0.53679886440146163</c:v>
                </c:pt>
                <c:pt idx="1">
                  <c:v>0.98302876202671841</c:v>
                </c:pt>
                <c:pt idx="2">
                  <c:v>3.3578220319929408E-2</c:v>
                </c:pt>
                <c:pt idx="3">
                  <c:v>0.11297428675465238</c:v>
                </c:pt>
                <c:pt idx="4">
                  <c:v>0.73179721744097948</c:v>
                </c:pt>
                <c:pt idx="5">
                  <c:v>0.19179948785942358</c:v>
                </c:pt>
                <c:pt idx="6">
                  <c:v>0.87409726739896532</c:v>
                </c:pt>
                <c:pt idx="7">
                  <c:v>0.72059012523837129</c:v>
                </c:pt>
                <c:pt idx="8">
                  <c:v>0.12694696604446776</c:v>
                </c:pt>
                <c:pt idx="9">
                  <c:v>0.95748052271784378</c:v>
                </c:pt>
                <c:pt idx="10">
                  <c:v>0.62754061194381183</c:v>
                </c:pt>
                <c:pt idx="11">
                  <c:v>0.287676900176006</c:v>
                </c:pt>
                <c:pt idx="12">
                  <c:v>0.48616362855493311</c:v>
                </c:pt>
                <c:pt idx="13">
                  <c:v>0.82432303799811013</c:v>
                </c:pt>
                <c:pt idx="14">
                  <c:v>0.88788317943959427</c:v>
                </c:pt>
                <c:pt idx="15">
                  <c:v>0.11203227625534762</c:v>
                </c:pt>
                <c:pt idx="16">
                  <c:v>0.48031210376895772</c:v>
                </c:pt>
                <c:pt idx="17">
                  <c:v>0.35649811493377825</c:v>
                </c:pt>
                <c:pt idx="18">
                  <c:v>0.37931376463623256</c:v>
                </c:pt>
                <c:pt idx="19">
                  <c:v>0.45180949244001445</c:v>
                </c:pt>
                <c:pt idx="20">
                  <c:v>0.43235225338189887</c:v>
                </c:pt>
                <c:pt idx="21">
                  <c:v>0.34280746362875858</c:v>
                </c:pt>
                <c:pt idx="22">
                  <c:v>0.92342729803801116</c:v>
                </c:pt>
                <c:pt idx="23">
                  <c:v>0.19082103130757577</c:v>
                </c:pt>
                <c:pt idx="24">
                  <c:v>0.2646754717016615</c:v>
                </c:pt>
                <c:pt idx="25">
                  <c:v>0.58913458201761282</c:v>
                </c:pt>
                <c:pt idx="26">
                  <c:v>0.10205699497548393</c:v>
                </c:pt>
                <c:pt idx="27">
                  <c:v>0.51307465422765541</c:v>
                </c:pt>
                <c:pt idx="28">
                  <c:v>0.11750616980381512</c:v>
                </c:pt>
                <c:pt idx="29">
                  <c:v>0.23942064326828594</c:v>
                </c:pt>
                <c:pt idx="30">
                  <c:v>0.56146453783619288</c:v>
                </c:pt>
                <c:pt idx="31">
                  <c:v>0.3545530892502593</c:v>
                </c:pt>
                <c:pt idx="32">
                  <c:v>0.27721652679659736</c:v>
                </c:pt>
                <c:pt idx="33">
                  <c:v>0.75483666938269511</c:v>
                </c:pt>
                <c:pt idx="34">
                  <c:v>0.46225700744870934</c:v>
                </c:pt>
                <c:pt idx="35">
                  <c:v>3.7397153774477054E-2</c:v>
                </c:pt>
                <c:pt idx="36">
                  <c:v>0.48877421913915081</c:v>
                </c:pt>
                <c:pt idx="37">
                  <c:v>0.4629331656001221</c:v>
                </c:pt>
                <c:pt idx="38">
                  <c:v>0.67794635879912901</c:v>
                </c:pt>
                <c:pt idx="39">
                  <c:v>0.32251676624602554</c:v>
                </c:pt>
                <c:pt idx="40">
                  <c:v>0.64848830221686327</c:v>
                </c:pt>
                <c:pt idx="41">
                  <c:v>1.4943071814135678E-2</c:v>
                </c:pt>
                <c:pt idx="42">
                  <c:v>0.96723528662649128</c:v>
                </c:pt>
                <c:pt idx="43">
                  <c:v>0.4290769587708132</c:v>
                </c:pt>
                <c:pt idx="44">
                  <c:v>0.17613908815643065</c:v>
                </c:pt>
                <c:pt idx="45">
                  <c:v>7.3311784305368777E-2</c:v>
                </c:pt>
                <c:pt idx="46">
                  <c:v>0.20636066302675665</c:v>
                </c:pt>
                <c:pt idx="47">
                  <c:v>0.87939858577708119</c:v>
                </c:pt>
                <c:pt idx="48">
                  <c:v>0.78483791671434311</c:v>
                </c:pt>
                <c:pt idx="49">
                  <c:v>0.10450705156367324</c:v>
                </c:pt>
                <c:pt idx="50">
                  <c:v>0.57508040683485739</c:v>
                </c:pt>
                <c:pt idx="51">
                  <c:v>7.6002525134464705E-2</c:v>
                </c:pt>
                <c:pt idx="52">
                  <c:v>0.63212634557786385</c:v>
                </c:pt>
                <c:pt idx="53">
                  <c:v>0.32416692020083371</c:v>
                </c:pt>
                <c:pt idx="54">
                  <c:v>0.85465029238784695</c:v>
                </c:pt>
                <c:pt idx="55">
                  <c:v>0.73184854104494335</c:v>
                </c:pt>
                <c:pt idx="56">
                  <c:v>0.69584860238860013</c:v>
                </c:pt>
                <c:pt idx="57">
                  <c:v>0.14045105844192385</c:v>
                </c:pt>
                <c:pt idx="58">
                  <c:v>0.58117195813411482</c:v>
                </c:pt>
                <c:pt idx="59">
                  <c:v>0.90112783514163564</c:v>
                </c:pt>
                <c:pt idx="60">
                  <c:v>0.18779592600357908</c:v>
                </c:pt>
                <c:pt idx="61">
                  <c:v>0.55511628115017797</c:v>
                </c:pt>
                <c:pt idx="62">
                  <c:v>8.3241758978465086E-3</c:v>
                </c:pt>
                <c:pt idx="63">
                  <c:v>0.96305849275056077</c:v>
                </c:pt>
                <c:pt idx="64">
                  <c:v>0.40878430325730619</c:v>
                </c:pt>
                <c:pt idx="65">
                  <c:v>0.88196929000411051</c:v>
                </c:pt>
                <c:pt idx="66">
                  <c:v>3.1724130369284786E-2</c:v>
                </c:pt>
                <c:pt idx="67">
                  <c:v>0.77401135674588795</c:v>
                </c:pt>
                <c:pt idx="68">
                  <c:v>0.77686160136551941</c:v>
                </c:pt>
                <c:pt idx="69">
                  <c:v>0.76911401076607877</c:v>
                </c:pt>
                <c:pt idx="70">
                  <c:v>0.68002673365960575</c:v>
                </c:pt>
                <c:pt idx="71">
                  <c:v>0.75387827098810245</c:v>
                </c:pt>
                <c:pt idx="72">
                  <c:v>4.9826374154163133E-2</c:v>
                </c:pt>
                <c:pt idx="73">
                  <c:v>0.5561475680361323</c:v>
                </c:pt>
                <c:pt idx="74">
                  <c:v>0.13659268285532189</c:v>
                </c:pt>
                <c:pt idx="75">
                  <c:v>0.68806532211627869</c:v>
                </c:pt>
                <c:pt idx="76">
                  <c:v>0.70085550397299556</c:v>
                </c:pt>
                <c:pt idx="77">
                  <c:v>0.3132315187894319</c:v>
                </c:pt>
                <c:pt idx="78">
                  <c:v>0.45807303101064378</c:v>
                </c:pt>
                <c:pt idx="79">
                  <c:v>0.94656455553259278</c:v>
                </c:pt>
                <c:pt idx="80">
                  <c:v>0.42182688559366621</c:v>
                </c:pt>
                <c:pt idx="81">
                  <c:v>0.97317041539586846</c:v>
                </c:pt>
                <c:pt idx="82">
                  <c:v>0.71797660282414544</c:v>
                </c:pt>
                <c:pt idx="83">
                  <c:v>0.45954333593234509</c:v>
                </c:pt>
                <c:pt idx="84">
                  <c:v>0.38642919156110178</c:v>
                </c:pt>
                <c:pt idx="85">
                  <c:v>0.33241732158059478</c:v>
                </c:pt>
                <c:pt idx="86">
                  <c:v>0.88184224302135705</c:v>
                </c:pt>
                <c:pt idx="87">
                  <c:v>0.78399571274761559</c:v>
                </c:pt>
                <c:pt idx="88">
                  <c:v>0.83322189433272698</c:v>
                </c:pt>
                <c:pt idx="89">
                  <c:v>0.28355124171162682</c:v>
                </c:pt>
                <c:pt idx="90">
                  <c:v>0.96807184988702333</c:v>
                </c:pt>
                <c:pt idx="91">
                  <c:v>0.64496474045610341</c:v>
                </c:pt>
                <c:pt idx="92">
                  <c:v>0.41004301939162513</c:v>
                </c:pt>
                <c:pt idx="93">
                  <c:v>0.2438204451503998</c:v>
                </c:pt>
                <c:pt idx="94">
                  <c:v>0.77191882207644058</c:v>
                </c:pt>
                <c:pt idx="95">
                  <c:v>0.2260786127229415</c:v>
                </c:pt>
                <c:pt idx="96">
                  <c:v>0.52938255200843787</c:v>
                </c:pt>
                <c:pt idx="97">
                  <c:v>0.27737027486829913</c:v>
                </c:pt>
                <c:pt idx="98">
                  <c:v>0.26479648156572666</c:v>
                </c:pt>
                <c:pt idx="99">
                  <c:v>0.77757245700152966</c:v>
                </c:pt>
                <c:pt idx="100">
                  <c:v>0.75042721202279017</c:v>
                </c:pt>
                <c:pt idx="101">
                  <c:v>0.15697627582224749</c:v>
                </c:pt>
                <c:pt idx="102">
                  <c:v>0.87533185029260685</c:v>
                </c:pt>
                <c:pt idx="103">
                  <c:v>0.8454287236918745</c:v>
                </c:pt>
                <c:pt idx="104">
                  <c:v>0.16682237789941734</c:v>
                </c:pt>
                <c:pt idx="105">
                  <c:v>0.57390035017769692</c:v>
                </c:pt>
                <c:pt idx="106">
                  <c:v>0.48666609516141435</c:v>
                </c:pt>
                <c:pt idx="107">
                  <c:v>0.75904758025030272</c:v>
                </c:pt>
                <c:pt idx="108">
                  <c:v>0.81761263822303754</c:v>
                </c:pt>
                <c:pt idx="109">
                  <c:v>0.98504698845163663</c:v>
                </c:pt>
                <c:pt idx="110">
                  <c:v>0.35780058352333555</c:v>
                </c:pt>
                <c:pt idx="111">
                  <c:v>0.17085778267840657</c:v>
                </c:pt>
                <c:pt idx="112">
                  <c:v>0.20561068463089205</c:v>
                </c:pt>
                <c:pt idx="113">
                  <c:v>0.5138607599908116</c:v>
                </c:pt>
                <c:pt idx="114">
                  <c:v>0.83785086976072076</c:v>
                </c:pt>
                <c:pt idx="115">
                  <c:v>0.74471892003860596</c:v>
                </c:pt>
                <c:pt idx="116">
                  <c:v>9.5840699149115416E-2</c:v>
                </c:pt>
                <c:pt idx="117">
                  <c:v>0.46283334346249932</c:v>
                </c:pt>
                <c:pt idx="118">
                  <c:v>0.69759314520586857</c:v>
                </c:pt>
                <c:pt idx="119">
                  <c:v>0.27360606683522581</c:v>
                </c:pt>
                <c:pt idx="120">
                  <c:v>0.29650938875271993</c:v>
                </c:pt>
                <c:pt idx="121">
                  <c:v>0.230033940462401</c:v>
                </c:pt>
                <c:pt idx="122">
                  <c:v>0.37465628124020811</c:v>
                </c:pt>
                <c:pt idx="123">
                  <c:v>0.71066506008385888</c:v>
                </c:pt>
                <c:pt idx="124">
                  <c:v>0.65288208357805422</c:v>
                </c:pt>
                <c:pt idx="125">
                  <c:v>0.16626982007047042</c:v>
                </c:pt>
                <c:pt idx="126">
                  <c:v>0.14722991208999381</c:v>
                </c:pt>
                <c:pt idx="127">
                  <c:v>0.15629363582919353</c:v>
                </c:pt>
                <c:pt idx="128">
                  <c:v>0.17112447850969237</c:v>
                </c:pt>
                <c:pt idx="129">
                  <c:v>0.82483044368874792</c:v>
                </c:pt>
                <c:pt idx="130">
                  <c:v>0.87111446719328578</c:v>
                </c:pt>
                <c:pt idx="131">
                  <c:v>0.42650930525964181</c:v>
                </c:pt>
                <c:pt idx="132">
                  <c:v>0.95921395494224804</c:v>
                </c:pt>
                <c:pt idx="133">
                  <c:v>0.65157848781797245</c:v>
                </c:pt>
                <c:pt idx="134">
                  <c:v>0.36365586030744623</c:v>
                </c:pt>
                <c:pt idx="135">
                  <c:v>0.67553107942945023</c:v>
                </c:pt>
                <c:pt idx="136">
                  <c:v>0.60205807663072708</c:v>
                </c:pt>
                <c:pt idx="137">
                  <c:v>2.3697590370645116E-2</c:v>
                </c:pt>
                <c:pt idx="138">
                  <c:v>0.94536203010568731</c:v>
                </c:pt>
                <c:pt idx="139">
                  <c:v>0.61182466795509161</c:v>
                </c:pt>
                <c:pt idx="140">
                  <c:v>0.94139098695465862</c:v>
                </c:pt>
                <c:pt idx="141">
                  <c:v>0.61220988170225876</c:v>
                </c:pt>
                <c:pt idx="142">
                  <c:v>0.72457519788330593</c:v>
                </c:pt>
                <c:pt idx="143">
                  <c:v>0.26434541194756367</c:v>
                </c:pt>
                <c:pt idx="144">
                  <c:v>0.34761773702279108</c:v>
                </c:pt>
                <c:pt idx="145">
                  <c:v>0.16512230083124146</c:v>
                </c:pt>
                <c:pt idx="146">
                  <c:v>0.87744346362241976</c:v>
                </c:pt>
                <c:pt idx="147">
                  <c:v>0.58358323578447724</c:v>
                </c:pt>
                <c:pt idx="148">
                  <c:v>0.582285639350963</c:v>
                </c:pt>
                <c:pt idx="149">
                  <c:v>0.83859106580764653</c:v>
                </c:pt>
                <c:pt idx="150">
                  <c:v>1.4184296896567083E-2</c:v>
                </c:pt>
                <c:pt idx="151">
                  <c:v>0.51530682118532689</c:v>
                </c:pt>
                <c:pt idx="152">
                  <c:v>3.9617861095395668E-2</c:v>
                </c:pt>
                <c:pt idx="153">
                  <c:v>0.29834081788085348</c:v>
                </c:pt>
                <c:pt idx="154">
                  <c:v>0.21649940786204325</c:v>
                </c:pt>
                <c:pt idx="155">
                  <c:v>0.45201161312673044</c:v>
                </c:pt>
                <c:pt idx="156">
                  <c:v>0.41737951761963377</c:v>
                </c:pt>
                <c:pt idx="157">
                  <c:v>0.29556954242321964</c:v>
                </c:pt>
                <c:pt idx="158">
                  <c:v>0.99980313844012803</c:v>
                </c:pt>
                <c:pt idx="159">
                  <c:v>0.27794962049733574</c:v>
                </c:pt>
                <c:pt idx="160">
                  <c:v>0.95454990433426823</c:v>
                </c:pt>
                <c:pt idx="161">
                  <c:v>0.84593746684827487</c:v>
                </c:pt>
                <c:pt idx="162">
                  <c:v>0.16318891690745918</c:v>
                </c:pt>
                <c:pt idx="163">
                  <c:v>0.88967994815661222</c:v>
                </c:pt>
                <c:pt idx="164">
                  <c:v>0.75809784608862607</c:v>
                </c:pt>
                <c:pt idx="165">
                  <c:v>0.49027343639663901</c:v>
                </c:pt>
                <c:pt idx="166">
                  <c:v>0.18674585139168087</c:v>
                </c:pt>
                <c:pt idx="167">
                  <c:v>0.2423335176978505</c:v>
                </c:pt>
                <c:pt idx="168">
                  <c:v>0.16880431058973988</c:v>
                </c:pt>
                <c:pt idx="169">
                  <c:v>3.8461301835371442E-2</c:v>
                </c:pt>
                <c:pt idx="170">
                  <c:v>0.93977232518293174</c:v>
                </c:pt>
                <c:pt idx="171">
                  <c:v>0.71533262157266542</c:v>
                </c:pt>
                <c:pt idx="172">
                  <c:v>0.49300346514705939</c:v>
                </c:pt>
                <c:pt idx="173">
                  <c:v>0.99835820927031094</c:v>
                </c:pt>
                <c:pt idx="174">
                  <c:v>8.7300243723709592E-2</c:v>
                </c:pt>
                <c:pt idx="175">
                  <c:v>0.58702061055190158</c:v>
                </c:pt>
                <c:pt idx="176">
                  <c:v>0.34074323022539943</c:v>
                </c:pt>
                <c:pt idx="177">
                  <c:v>0.65059104364779619</c:v>
                </c:pt>
                <c:pt idx="178">
                  <c:v>0.66596666500633805</c:v>
                </c:pt>
                <c:pt idx="179">
                  <c:v>0.66994402724603219</c:v>
                </c:pt>
                <c:pt idx="180">
                  <c:v>0.73161858328215867</c:v>
                </c:pt>
                <c:pt idx="181">
                  <c:v>0.4374334140803402</c:v>
                </c:pt>
                <c:pt idx="182">
                  <c:v>0.24488668302109762</c:v>
                </c:pt>
                <c:pt idx="183">
                  <c:v>0.24344095019970191</c:v>
                </c:pt>
                <c:pt idx="184">
                  <c:v>4.489891127246759E-2</c:v>
                </c:pt>
                <c:pt idx="185">
                  <c:v>0.1635346069041998</c:v>
                </c:pt>
                <c:pt idx="186">
                  <c:v>0.28470140614621031</c:v>
                </c:pt>
                <c:pt idx="187">
                  <c:v>0.26383676193147254</c:v>
                </c:pt>
                <c:pt idx="188">
                  <c:v>0.35216592899182486</c:v>
                </c:pt>
                <c:pt idx="189">
                  <c:v>0.83291562871196412</c:v>
                </c:pt>
                <c:pt idx="190">
                  <c:v>0.27571658019960044</c:v>
                </c:pt>
                <c:pt idx="191">
                  <c:v>2.3861140275883708E-2</c:v>
                </c:pt>
                <c:pt idx="192">
                  <c:v>0.5515856494538931</c:v>
                </c:pt>
                <c:pt idx="193">
                  <c:v>0.33399028668414443</c:v>
                </c:pt>
                <c:pt idx="194">
                  <c:v>0.32993252498247538</c:v>
                </c:pt>
                <c:pt idx="195">
                  <c:v>0.47865485289074261</c:v>
                </c:pt>
                <c:pt idx="196">
                  <c:v>8.0637239983175846E-2</c:v>
                </c:pt>
                <c:pt idx="197">
                  <c:v>0.14966087476998097</c:v>
                </c:pt>
                <c:pt idx="198">
                  <c:v>3.0778115983078669E-2</c:v>
                </c:pt>
                <c:pt idx="199">
                  <c:v>0.48320406981560632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7-42FC-9221-12E4764FD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757448"/>
        <c:axId val="732759416"/>
      </c:lineChart>
      <c:catAx>
        <c:axId val="732757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759416"/>
        <c:crosses val="autoZero"/>
        <c:auto val="1"/>
        <c:lblAlgn val="ctr"/>
        <c:lblOffset val="100"/>
        <c:noMultiLvlLbl val="0"/>
      </c:catAx>
      <c:valAx>
        <c:axId val="73275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757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'13.5.16'!$D$1:$D$200</c:f>
              <c:numCache>
                <c:formatCode>General</c:formatCode>
                <c:ptCount val="200"/>
                <c:pt idx="0">
                  <c:v>0.53679886440146163</c:v>
                </c:pt>
                <c:pt idx="1">
                  <c:v>1.01982762642818</c:v>
                </c:pt>
                <c:pt idx="2">
                  <c:v>0.55340584674810955</c:v>
                </c:pt>
                <c:pt idx="3">
                  <c:v>0.16638013350276193</c:v>
                </c:pt>
                <c:pt idx="4">
                  <c:v>0.3981773509437414</c:v>
                </c:pt>
                <c:pt idx="5">
                  <c:v>8.9976838803164982E-2</c:v>
                </c:pt>
                <c:pt idx="6">
                  <c:v>0.4640741062021303</c:v>
                </c:pt>
                <c:pt idx="7">
                  <c:v>0.68466423144050159</c:v>
                </c:pt>
                <c:pt idx="8">
                  <c:v>0.31161119748496935</c:v>
                </c:pt>
                <c:pt idx="9">
                  <c:v>0.76909172020281313</c:v>
                </c:pt>
                <c:pt idx="10">
                  <c:v>0.89663233214662497</c:v>
                </c:pt>
                <c:pt idx="11">
                  <c:v>0.68430923232263097</c:v>
                </c:pt>
                <c:pt idx="12">
                  <c:v>0.67047286087756408</c:v>
                </c:pt>
                <c:pt idx="13">
                  <c:v>0.99479589887567421</c:v>
                </c:pt>
                <c:pt idx="14">
                  <c:v>1.3826790783152685</c:v>
                </c:pt>
                <c:pt idx="15">
                  <c:v>0.9947113545706161</c:v>
                </c:pt>
                <c:pt idx="16">
                  <c:v>0.97502345833957382</c:v>
                </c:pt>
                <c:pt idx="17">
                  <c:v>0.83152157327335208</c:v>
                </c:pt>
                <c:pt idx="18">
                  <c:v>0.71083533790958464</c:v>
                </c:pt>
                <c:pt idx="19">
                  <c:v>0.66264483034959909</c:v>
                </c:pt>
                <c:pt idx="20">
                  <c:v>0.59499708373149796</c:v>
                </c:pt>
                <c:pt idx="21">
                  <c:v>0.43780454736025654</c:v>
                </c:pt>
                <c:pt idx="22">
                  <c:v>0.86123184539826769</c:v>
                </c:pt>
                <c:pt idx="23">
                  <c:v>0.55205287670584346</c:v>
                </c:pt>
                <c:pt idx="24">
                  <c:v>0.31672834840750497</c:v>
                </c:pt>
                <c:pt idx="25">
                  <c:v>0.40586293042511778</c:v>
                </c:pt>
                <c:pt idx="26">
                  <c:v>7.9199254006017128E-3</c:v>
                </c:pt>
                <c:pt idx="27">
                  <c:v>2.0994579628257126E-2</c:v>
                </c:pt>
                <c:pt idx="28">
                  <c:v>-0.36149925056792775</c:v>
                </c:pt>
                <c:pt idx="29">
                  <c:v>-0.62207860729964182</c:v>
                </c:pt>
                <c:pt idx="30">
                  <c:v>-0.56061406946344894</c:v>
                </c:pt>
                <c:pt idx="31">
                  <c:v>-0.70606098021318964</c:v>
                </c:pt>
                <c:pt idx="32">
                  <c:v>-0.92884445341659228</c:v>
                </c:pt>
                <c:pt idx="33">
                  <c:v>-0.67400778403389716</c:v>
                </c:pt>
                <c:pt idx="34">
                  <c:v>-0.71175077658518782</c:v>
                </c:pt>
                <c:pt idx="35">
                  <c:v>-1.1743536228107108</c:v>
                </c:pt>
                <c:pt idx="36">
                  <c:v>-1.1855794036715599</c:v>
                </c:pt>
                <c:pt idx="37">
                  <c:v>-1.2226462380714378</c:v>
                </c:pt>
                <c:pt idx="38">
                  <c:v>-1.0446998792723088</c:v>
                </c:pt>
                <c:pt idx="39">
                  <c:v>-1.2221831130262832</c:v>
                </c:pt>
                <c:pt idx="40">
                  <c:v>-1.07369481080942</c:v>
                </c:pt>
                <c:pt idx="41">
                  <c:v>-1.5587517389952843</c:v>
                </c:pt>
                <c:pt idx="42">
                  <c:v>-1.091516452368793</c:v>
                </c:pt>
                <c:pt idx="43">
                  <c:v>-1.1624394935979798</c:v>
                </c:pt>
                <c:pt idx="44">
                  <c:v>-1.4863004054415492</c:v>
                </c:pt>
                <c:pt idx="45">
                  <c:v>-1.9129886211361804</c:v>
                </c:pt>
                <c:pt idx="46">
                  <c:v>-2.2066279581094239</c:v>
                </c:pt>
                <c:pt idx="47">
                  <c:v>-1.8272293723323427</c:v>
                </c:pt>
                <c:pt idx="48">
                  <c:v>-1.5423914556179996</c:v>
                </c:pt>
                <c:pt idx="49">
                  <c:v>-1.9378844040543264</c:v>
                </c:pt>
                <c:pt idx="50">
                  <c:v>-1.862803997219469</c:v>
                </c:pt>
                <c:pt idx="51">
                  <c:v>-2.2868014720850045</c:v>
                </c:pt>
                <c:pt idx="52">
                  <c:v>-2.1546751265071409</c:v>
                </c:pt>
                <c:pt idx="53">
                  <c:v>-2.3305082063063072</c:v>
                </c:pt>
                <c:pt idx="54">
                  <c:v>-1.9758579139184602</c:v>
                </c:pt>
                <c:pt idx="55">
                  <c:v>-1.7440093728735169</c:v>
                </c:pt>
                <c:pt idx="56">
                  <c:v>-1.5481607704849167</c:v>
                </c:pt>
                <c:pt idx="57">
                  <c:v>-1.9077097120429929</c:v>
                </c:pt>
                <c:pt idx="58">
                  <c:v>-1.8265377539088781</c:v>
                </c:pt>
                <c:pt idx="59">
                  <c:v>-1.4254099187672424</c:v>
                </c:pt>
                <c:pt idx="60">
                  <c:v>-1.7376139927636634</c:v>
                </c:pt>
                <c:pt idx="61">
                  <c:v>-1.6824977116134854</c:v>
                </c:pt>
                <c:pt idx="62">
                  <c:v>-2.1741735357156386</c:v>
                </c:pt>
                <c:pt idx="63">
                  <c:v>-1.7111150429650779</c:v>
                </c:pt>
                <c:pt idx="64">
                  <c:v>-1.8023307397077717</c:v>
                </c:pt>
                <c:pt idx="65">
                  <c:v>-1.4203614497036612</c:v>
                </c:pt>
                <c:pt idx="66">
                  <c:v>-1.8886373193343764</c:v>
                </c:pt>
                <c:pt idx="67">
                  <c:v>-1.6146259625884885</c:v>
                </c:pt>
                <c:pt idx="68">
                  <c:v>-1.337764361222969</c:v>
                </c:pt>
                <c:pt idx="69">
                  <c:v>-1.0686503504568903</c:v>
                </c:pt>
                <c:pt idx="70">
                  <c:v>-0.88862361679728452</c:v>
                </c:pt>
                <c:pt idx="71">
                  <c:v>-0.63474534580918207</c:v>
                </c:pt>
                <c:pt idx="72">
                  <c:v>-1.0849189716550189</c:v>
                </c:pt>
                <c:pt idx="73">
                  <c:v>-1.0287714036188866</c:v>
                </c:pt>
                <c:pt idx="74">
                  <c:v>-1.3921787207635647</c:v>
                </c:pt>
                <c:pt idx="75">
                  <c:v>-1.2041133986472861</c:v>
                </c:pt>
                <c:pt idx="76">
                  <c:v>-1.0032578946742905</c:v>
                </c:pt>
                <c:pt idx="77">
                  <c:v>-1.1900263758848586</c:v>
                </c:pt>
                <c:pt idx="78">
                  <c:v>-1.2319533448742148</c:v>
                </c:pt>
                <c:pt idx="79">
                  <c:v>-0.78538878934162204</c:v>
                </c:pt>
                <c:pt idx="80">
                  <c:v>-0.86356190374795583</c:v>
                </c:pt>
                <c:pt idx="81">
                  <c:v>-0.39039148835208737</c:v>
                </c:pt>
                <c:pt idx="82">
                  <c:v>-0.17241488552794193</c:v>
                </c:pt>
                <c:pt idx="83">
                  <c:v>-0.21287154959559684</c:v>
                </c:pt>
                <c:pt idx="84">
                  <c:v>-0.32644235803449506</c:v>
                </c:pt>
                <c:pt idx="85">
                  <c:v>-0.49402503645390028</c:v>
                </c:pt>
                <c:pt idx="86">
                  <c:v>-0.11218279343254323</c:v>
                </c:pt>
                <c:pt idx="87">
                  <c:v>0.17181291931507237</c:v>
                </c:pt>
                <c:pt idx="88">
                  <c:v>0.50503481364779934</c:v>
                </c:pt>
                <c:pt idx="89">
                  <c:v>0.28858605535942616</c:v>
                </c:pt>
                <c:pt idx="90">
                  <c:v>0.75665790524644949</c:v>
                </c:pt>
                <c:pt idx="91">
                  <c:v>0.90162264570255291</c:v>
                </c:pt>
                <c:pt idx="92">
                  <c:v>0.81166566509417803</c:v>
                </c:pt>
                <c:pt idx="93">
                  <c:v>0.55548611024457784</c:v>
                </c:pt>
                <c:pt idx="94">
                  <c:v>0.82740493232101842</c:v>
                </c:pt>
                <c:pt idx="95">
                  <c:v>0.55348354504395991</c:v>
                </c:pt>
                <c:pt idx="96">
                  <c:v>0.58286609705239778</c:v>
                </c:pt>
                <c:pt idx="97">
                  <c:v>0.36023637192069691</c:v>
                </c:pt>
                <c:pt idx="98">
                  <c:v>0.12503285348642357</c:v>
                </c:pt>
                <c:pt idx="99">
                  <c:v>0.40260531048795323</c:v>
                </c:pt>
                <c:pt idx="100">
                  <c:v>0.6530325225107434</c:v>
                </c:pt>
                <c:pt idx="101">
                  <c:v>0.31000879833299089</c:v>
                </c:pt>
                <c:pt idx="102">
                  <c:v>0.68534064862559774</c:v>
                </c:pt>
                <c:pt idx="103">
                  <c:v>1.0307693723174722</c:v>
                </c:pt>
                <c:pt idx="104">
                  <c:v>0.69759175021688957</c:v>
                </c:pt>
                <c:pt idx="105">
                  <c:v>0.77149210039458649</c:v>
                </c:pt>
                <c:pt idx="106">
                  <c:v>0.75815819555600084</c:v>
                </c:pt>
                <c:pt idx="107">
                  <c:v>1.0172057758063036</c:v>
                </c:pt>
                <c:pt idx="108">
                  <c:v>1.3348184140293411</c:v>
                </c:pt>
                <c:pt idx="109">
                  <c:v>1.8198654024809775</c:v>
                </c:pt>
                <c:pt idx="110">
                  <c:v>1.677665986004313</c:v>
                </c:pt>
                <c:pt idx="111">
                  <c:v>1.3485237686827196</c:v>
                </c:pt>
                <c:pt idx="112">
                  <c:v>1.0541344533136117</c:v>
                </c:pt>
                <c:pt idx="113">
                  <c:v>1.0679952133044233</c:v>
                </c:pt>
                <c:pt idx="114">
                  <c:v>1.405846083065144</c:v>
                </c:pt>
                <c:pt idx="115">
                  <c:v>1.65056500310375</c:v>
                </c:pt>
                <c:pt idx="116">
                  <c:v>1.2464057022528654</c:v>
                </c:pt>
                <c:pt idx="117">
                  <c:v>1.2092390457153648</c:v>
                </c:pt>
                <c:pt idx="118">
                  <c:v>1.4068321909212333</c:v>
                </c:pt>
                <c:pt idx="119">
                  <c:v>1.1804382577564592</c:v>
                </c:pt>
                <c:pt idx="120">
                  <c:v>0.97694764650917909</c:v>
                </c:pt>
                <c:pt idx="121">
                  <c:v>0.70698158697158009</c:v>
                </c:pt>
                <c:pt idx="122">
                  <c:v>0.5816378682117882</c:v>
                </c:pt>
                <c:pt idx="123">
                  <c:v>0.79230292829564708</c:v>
                </c:pt>
                <c:pt idx="124">
                  <c:v>0.9451850118737013</c:v>
                </c:pt>
                <c:pt idx="125">
                  <c:v>0.61145483194417172</c:v>
                </c:pt>
                <c:pt idx="126">
                  <c:v>0.25868474403416553</c:v>
                </c:pt>
                <c:pt idx="127">
                  <c:v>-8.5021620136640941E-2</c:v>
                </c:pt>
                <c:pt idx="128">
                  <c:v>-0.41389714162694857</c:v>
                </c:pt>
                <c:pt idx="129">
                  <c:v>-8.9066697938200656E-2</c:v>
                </c:pt>
                <c:pt idx="130">
                  <c:v>0.28204776925508512</c:v>
                </c:pt>
                <c:pt idx="131">
                  <c:v>0.20855707451472694</c:v>
                </c:pt>
                <c:pt idx="132">
                  <c:v>0.66777102945697497</c:v>
                </c:pt>
                <c:pt idx="133">
                  <c:v>0.81934951727494743</c:v>
                </c:pt>
                <c:pt idx="134">
                  <c:v>0.68300537758239366</c:v>
                </c:pt>
                <c:pt idx="135">
                  <c:v>0.85853645701184389</c:v>
                </c:pt>
                <c:pt idx="136">
                  <c:v>0.96059453364257097</c:v>
                </c:pt>
                <c:pt idx="137">
                  <c:v>0.48429212401321609</c:v>
                </c:pt>
                <c:pt idx="138">
                  <c:v>0.9296541541189034</c:v>
                </c:pt>
                <c:pt idx="139">
                  <c:v>1.041478822073995</c:v>
                </c:pt>
                <c:pt idx="140">
                  <c:v>1.4828698090286536</c:v>
                </c:pt>
                <c:pt idx="141">
                  <c:v>1.5950796907309126</c:v>
                </c:pt>
                <c:pt idx="142">
                  <c:v>1.8196548886142185</c:v>
                </c:pt>
                <c:pt idx="143">
                  <c:v>1.5840003005617822</c:v>
                </c:pt>
                <c:pt idx="144">
                  <c:v>1.4316180375845733</c:v>
                </c:pt>
                <c:pt idx="145">
                  <c:v>1.0967403384158148</c:v>
                </c:pt>
                <c:pt idx="146">
                  <c:v>1.4741838020382345</c:v>
                </c:pt>
                <c:pt idx="147">
                  <c:v>1.5577670378227118</c:v>
                </c:pt>
                <c:pt idx="148">
                  <c:v>1.6400526771736748</c:v>
                </c:pt>
                <c:pt idx="149">
                  <c:v>1.9786437429813213</c:v>
                </c:pt>
                <c:pt idx="150">
                  <c:v>1.4928280398778884</c:v>
                </c:pt>
                <c:pt idx="151">
                  <c:v>1.5081348610632155</c:v>
                </c:pt>
                <c:pt idx="152">
                  <c:v>1.0477527221586111</c:v>
                </c:pt>
                <c:pt idx="153">
                  <c:v>0.84609354003946469</c:v>
                </c:pt>
                <c:pt idx="154">
                  <c:v>0.56259294790150793</c:v>
                </c:pt>
                <c:pt idx="155">
                  <c:v>0.51460456102823837</c:v>
                </c:pt>
                <c:pt idx="156">
                  <c:v>0.43198407864787214</c:v>
                </c:pt>
                <c:pt idx="157">
                  <c:v>0.22755362107109178</c:v>
                </c:pt>
                <c:pt idx="158">
                  <c:v>0.72735675951121981</c:v>
                </c:pt>
                <c:pt idx="159">
                  <c:v>0.50530638000855554</c:v>
                </c:pt>
                <c:pt idx="160">
                  <c:v>0.95985628434282377</c:v>
                </c:pt>
                <c:pt idx="161">
                  <c:v>1.3057937511910986</c:v>
                </c:pt>
                <c:pt idx="162">
                  <c:v>0.96898266809855782</c:v>
                </c:pt>
                <c:pt idx="163">
                  <c:v>1.35866261625517</c:v>
                </c:pt>
                <c:pt idx="164">
                  <c:v>1.6167604623437963</c:v>
                </c:pt>
                <c:pt idx="165">
                  <c:v>1.6070338987404353</c:v>
                </c:pt>
                <c:pt idx="166">
                  <c:v>1.2937797501321162</c:v>
                </c:pt>
                <c:pt idx="167">
                  <c:v>1.0361132678299667</c:v>
                </c:pt>
                <c:pt idx="168">
                  <c:v>0.70491757841970659</c:v>
                </c:pt>
                <c:pt idx="169">
                  <c:v>0.24337888025507803</c:v>
                </c:pt>
                <c:pt idx="170">
                  <c:v>0.68315120543800978</c:v>
                </c:pt>
                <c:pt idx="171">
                  <c:v>0.8984838270106752</c:v>
                </c:pt>
                <c:pt idx="172">
                  <c:v>0.89148729215773459</c:v>
                </c:pt>
                <c:pt idx="173">
                  <c:v>1.3898455014280455</c:v>
                </c:pt>
                <c:pt idx="174">
                  <c:v>0.97714574515175512</c:v>
                </c:pt>
                <c:pt idx="175">
                  <c:v>1.0641663557036567</c:v>
                </c:pt>
                <c:pt idx="176">
                  <c:v>0.90490958592905613</c:v>
                </c:pt>
                <c:pt idx="177">
                  <c:v>1.0555006295768523</c:v>
                </c:pt>
                <c:pt idx="178">
                  <c:v>1.2214672945831904</c:v>
                </c:pt>
                <c:pt idx="179">
                  <c:v>1.3914113218292226</c:v>
                </c:pt>
                <c:pt idx="180">
                  <c:v>1.6230299051113812</c:v>
                </c:pt>
                <c:pt idx="181">
                  <c:v>1.5604633191917214</c:v>
                </c:pt>
                <c:pt idx="182">
                  <c:v>1.305350002212819</c:v>
                </c:pt>
                <c:pt idx="183">
                  <c:v>1.048790952412521</c:v>
                </c:pt>
                <c:pt idx="184">
                  <c:v>0.59368986368498855</c:v>
                </c:pt>
                <c:pt idx="185">
                  <c:v>0.2572244705891884</c:v>
                </c:pt>
                <c:pt idx="186">
                  <c:v>4.1925876735398715E-2</c:v>
                </c:pt>
                <c:pt idx="187">
                  <c:v>-0.19423736133312874</c:v>
                </c:pt>
                <c:pt idx="188">
                  <c:v>-0.34207143234130388</c:v>
                </c:pt>
                <c:pt idx="189">
                  <c:v>-9.1558036293397649E-3</c:v>
                </c:pt>
                <c:pt idx="190">
                  <c:v>-0.23343922342973933</c:v>
                </c:pt>
                <c:pt idx="191">
                  <c:v>-0.70957808315385562</c:v>
                </c:pt>
                <c:pt idx="192">
                  <c:v>-0.65799243369996252</c:v>
                </c:pt>
                <c:pt idx="193">
                  <c:v>-0.82400214701581809</c:v>
                </c:pt>
                <c:pt idx="194">
                  <c:v>-0.9940696220333427</c:v>
                </c:pt>
                <c:pt idx="195">
                  <c:v>-1.0154147691426001</c:v>
                </c:pt>
                <c:pt idx="196">
                  <c:v>-1.4347775291594242</c:v>
                </c:pt>
                <c:pt idx="197">
                  <c:v>-1.7851166543894432</c:v>
                </c:pt>
                <c:pt idx="198">
                  <c:v>-2.2543385384063646</c:v>
                </c:pt>
                <c:pt idx="199">
                  <c:v>-2.2711344685907582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B-45A5-86A6-27E1C1EB0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757448"/>
        <c:axId val="732759416"/>
      </c:lineChart>
      <c:catAx>
        <c:axId val="732757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759416"/>
        <c:crosses val="autoZero"/>
        <c:auto val="1"/>
        <c:lblAlgn val="ctr"/>
        <c:lblOffset val="100"/>
        <c:noMultiLvlLbl val="0"/>
      </c:catAx>
      <c:valAx>
        <c:axId val="73275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757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series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'13.5.19'!$A$1</c:f>
              <c:strCache>
                <c:ptCount val="1"/>
                <c:pt idx="0">
                  <c:v>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'13.5.19'!$A$2:$A$11</c:f>
              <c:numCache>
                <c:formatCode>General</c:formatCode>
                <c:ptCount val="10"/>
                <c:pt idx="0">
                  <c:v>11</c:v>
                </c:pt>
                <c:pt idx="1">
                  <c:v>16</c:v>
                </c:pt>
                <c:pt idx="2">
                  <c:v>15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21</c:v>
                </c:pt>
                <c:pt idx="7">
                  <c:v>16</c:v>
                </c:pt>
                <c:pt idx="8">
                  <c:v>25</c:v>
                </c:pt>
                <c:pt idx="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C-4691-BD63-30D0F0500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753512"/>
        <c:axId val="732755152"/>
      </c:lineChart>
      <c:catAx>
        <c:axId val="732753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755152"/>
        <c:crosses val="autoZero"/>
        <c:auto val="1"/>
        <c:lblAlgn val="ctr"/>
        <c:lblOffset val="100"/>
        <c:noMultiLvlLbl val="0"/>
      </c:catAx>
      <c:valAx>
        <c:axId val="73275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753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Phase 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'13.5.19'!$B$1</c:f>
              <c:strCache>
                <c:ptCount val="1"/>
                <c:pt idx="0">
                  <c:v>Yt-1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'13.5.19'!$A$3:$A$11</c:f>
              <c:numCache>
                <c:formatCode>General</c:formatCode>
                <c:ptCount val="9"/>
                <c:pt idx="0">
                  <c:v>16</c:v>
                </c:pt>
                <c:pt idx="1">
                  <c:v>15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21</c:v>
                </c:pt>
                <c:pt idx="6">
                  <c:v>16</c:v>
                </c:pt>
                <c:pt idx="7">
                  <c:v>25</c:v>
                </c:pt>
                <c:pt idx="8">
                  <c:v>23</c:v>
                </c:pt>
              </c:numCache>
            </c:numRef>
          </c:xVal>
          <c:yVal>
            <c:numRef>
              <c:f>'13.5.19'!$B$3:$B$11</c:f>
              <c:numCache>
                <c:formatCode>General</c:formatCode>
                <c:ptCount val="9"/>
                <c:pt idx="0">
                  <c:v>11</c:v>
                </c:pt>
                <c:pt idx="1">
                  <c:v>16</c:v>
                </c:pt>
                <c:pt idx="2">
                  <c:v>15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21</c:v>
                </c:pt>
                <c:pt idx="7">
                  <c:v>16</c:v>
                </c:pt>
                <c:pt idx="8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CA-4D9B-B0B3-B1ABA9C09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808616"/>
        <c:axId val="732754168"/>
      </c:scatterChart>
      <c:valAx>
        <c:axId val="732808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754168"/>
        <c:crosses val="autoZero"/>
        <c:crossBetween val="midCat"/>
      </c:valAx>
      <c:valAx>
        <c:axId val="73275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08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705578582591563"/>
          <c:y val="3.9325964058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142527783879109E-2"/>
          <c:y val="0.21629280232126333"/>
          <c:w val="0.80582651608407307"/>
          <c:h val="0.623597430069096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'13.6.3-4'!$B$1</c:f>
              <c:strCache>
                <c:ptCount val="1"/>
                <c:pt idx="0">
                  <c:v>Y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'13.6.3-4'!$A$2:$A$11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</c:numCache>
            </c:numRef>
          </c:xVal>
          <c:yVal>
            <c:numRef>
              <c:f>'13.6.3-4'!$B$2:$B$11</c:f>
              <c:numCache>
                <c:formatCode>General</c:formatCode>
                <c:ptCount val="10"/>
                <c:pt idx="0">
                  <c:v>11</c:v>
                </c:pt>
                <c:pt idx="1">
                  <c:v>16</c:v>
                </c:pt>
                <c:pt idx="2">
                  <c:v>15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21</c:v>
                </c:pt>
                <c:pt idx="7">
                  <c:v>16</c:v>
                </c:pt>
                <c:pt idx="8">
                  <c:v>25</c:v>
                </c:pt>
                <c:pt idx="9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2B-416E-B206-D54F4833D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768096"/>
        <c:axId val="1"/>
      </c:scatterChart>
      <c:valAx>
        <c:axId val="5517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17680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233155455405935"/>
          <c:y val="0.49157455073014389"/>
          <c:w val="6.148877030360396E-2"/>
          <c:h val="7.3033933251335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Amplitudes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'13.1.21'!$P$20</c:f>
              <c:strCache>
                <c:ptCount val="1"/>
                <c:pt idx="0">
                  <c:v>Amplitudes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'13.1.21'!$O$21:$O$28</c:f>
              <c:numCache>
                <c:formatCode>General</c:formatCode>
                <c:ptCount val="8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</c:numCache>
            </c:numRef>
          </c:cat>
          <c:val>
            <c:numRef>
              <c:f>'13.1.21'!$P$21:$P$28</c:f>
              <c:numCache>
                <c:formatCode>General</c:formatCode>
                <c:ptCount val="8"/>
                <c:pt idx="0">
                  <c:v>75</c:v>
                </c:pt>
                <c:pt idx="1">
                  <c:v>5.2100633633382998</c:v>
                </c:pt>
                <c:pt idx="2">
                  <c:v>7.0710678118654755</c:v>
                </c:pt>
                <c:pt idx="3">
                  <c:v>9.8921565014914723</c:v>
                </c:pt>
                <c:pt idx="4">
                  <c:v>5</c:v>
                </c:pt>
                <c:pt idx="5">
                  <c:v>9.8921565014914723</c:v>
                </c:pt>
                <c:pt idx="6">
                  <c:v>7.0710678118654755</c:v>
                </c:pt>
                <c:pt idx="7">
                  <c:v>5.2100633633382998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F-4C76-A55B-70F398C0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9701120"/>
        <c:axId val="919703088"/>
      </c:barChart>
      <c:catAx>
        <c:axId val="91970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703088"/>
        <c:crosses val="autoZero"/>
        <c:auto val="1"/>
        <c:lblAlgn val="ctr"/>
        <c:lblOffset val="100"/>
        <c:noMultiLvlLbl val="0"/>
      </c:catAx>
      <c:valAx>
        <c:axId val="91970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70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'13.1.21'!$C$30</c:f>
              <c:strCache>
                <c:ptCount val="1"/>
                <c:pt idx="0">
                  <c:v>Power spectrum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'13.1.21'!$A$31:$A$35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cat>
          <c:val>
            <c:numRef>
              <c:f>'13.1.21'!$C$31:$C$35</c:f>
              <c:numCache>
                <c:formatCode>General</c:formatCode>
                <c:ptCount val="5"/>
                <c:pt idx="0">
                  <c:v>703.125</c:v>
                </c:pt>
                <c:pt idx="1">
                  <c:v>27.144660940672626</c:v>
                </c:pt>
                <c:pt idx="2">
                  <c:v>50.000000000000007</c:v>
                </c:pt>
                <c:pt idx="3">
                  <c:v>97.855339059327591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3-4BAE-9A53-E5C276BE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444704"/>
        <c:axId val="808442080"/>
      </c:barChart>
      <c:catAx>
        <c:axId val="80844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442080"/>
        <c:crosses val="autoZero"/>
        <c:auto val="1"/>
        <c:lblAlgn val="ctr"/>
        <c:lblOffset val="100"/>
        <c:noMultiLvlLbl val="0"/>
      </c:catAx>
      <c:valAx>
        <c:axId val="8084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Power</a:t>
                </a:r>
                <a:r>
                  <a:rPr lang="en-GB" baseline="0"/>
                  <a:t> spectrum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44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x</a:t>
            </a:r>
            <a:r>
              <a:rPr lang="en-GB" baseline="-25000"/>
              <a:t>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'13.1.21'!$A$1</c:f>
              <c:strCache>
                <c:ptCount val="1"/>
                <c:pt idx="0">
                  <c:v>xn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'13.1.21'!$A$2:$A$9</c:f>
              <c:numCache>
                <c:formatCode>General</c:formatCode>
                <c:ptCount val="8"/>
                <c:pt idx="0">
                  <c:v>20</c:v>
                </c:pt>
                <c:pt idx="1">
                  <c:v>40</c:v>
                </c:pt>
                <c:pt idx="2">
                  <c:v>30</c:v>
                </c:pt>
                <c:pt idx="3">
                  <c:v>50</c:v>
                </c:pt>
                <c:pt idx="4">
                  <c:v>40</c:v>
                </c:pt>
                <c:pt idx="5">
                  <c:v>30</c:v>
                </c:pt>
                <c:pt idx="6">
                  <c:v>50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F-4820-818C-005DCC32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522648"/>
        <c:axId val="830523304"/>
      </c:lineChart>
      <c:catAx>
        <c:axId val="830522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523304"/>
        <c:crosses val="autoZero"/>
        <c:auto val="1"/>
        <c:lblAlgn val="ctr"/>
        <c:lblOffset val="100"/>
        <c:noMultiLvlLbl val="0"/>
      </c:catAx>
      <c:valAx>
        <c:axId val="83052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52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'13.1.21'!$C$30</c:f>
              <c:strCache>
                <c:ptCount val="1"/>
                <c:pt idx="0">
                  <c:v>Power spectrum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'13.1.21'!$N$21:$N$25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'13.1.21'!$C$31:$C$35</c:f>
              <c:numCache>
                <c:formatCode>General</c:formatCode>
                <c:ptCount val="5"/>
                <c:pt idx="0">
                  <c:v>703.125</c:v>
                </c:pt>
                <c:pt idx="1">
                  <c:v>27.144660940672626</c:v>
                </c:pt>
                <c:pt idx="2">
                  <c:v>50.000000000000007</c:v>
                </c:pt>
                <c:pt idx="3">
                  <c:v>97.855339059327591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3-415C-B70A-AA86A9551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0524616"/>
        <c:axId val="830522976"/>
      </c:barChart>
      <c:catAx>
        <c:axId val="83052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522976"/>
        <c:crosses val="autoZero"/>
        <c:auto val="1"/>
        <c:lblAlgn val="ctr"/>
        <c:lblOffset val="100"/>
        <c:noMultiLvlLbl val="0"/>
      </c:catAx>
      <c:valAx>
        <c:axId val="83052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524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'13.1.24'!$F$4</c:f>
              <c:strCache>
                <c:ptCount val="1"/>
                <c:pt idx="0">
                  <c:v>Power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'13.1.24'!$E$5:$E$133</c:f>
              <c:numCache>
                <c:formatCode>General</c:formatCode>
                <c:ptCount val="129"/>
                <c:pt idx="0">
                  <c:v>0</c:v>
                </c:pt>
                <c:pt idx="1">
                  <c:v>3.90625E-3</c:v>
                </c:pt>
                <c:pt idx="2">
                  <c:v>7.8125E-3</c:v>
                </c:pt>
                <c:pt idx="3">
                  <c:v>1.171875E-2</c:v>
                </c:pt>
                <c:pt idx="4">
                  <c:v>1.5625E-2</c:v>
                </c:pt>
                <c:pt idx="5">
                  <c:v>1.953125E-2</c:v>
                </c:pt>
                <c:pt idx="6">
                  <c:v>2.34375E-2</c:v>
                </c:pt>
                <c:pt idx="7">
                  <c:v>2.734375E-2</c:v>
                </c:pt>
                <c:pt idx="8">
                  <c:v>3.125E-2</c:v>
                </c:pt>
                <c:pt idx="9">
                  <c:v>3.515625E-2</c:v>
                </c:pt>
                <c:pt idx="10">
                  <c:v>3.90625E-2</c:v>
                </c:pt>
                <c:pt idx="11">
                  <c:v>4.296875E-2</c:v>
                </c:pt>
                <c:pt idx="12">
                  <c:v>4.6875E-2</c:v>
                </c:pt>
                <c:pt idx="13">
                  <c:v>5.078125E-2</c:v>
                </c:pt>
                <c:pt idx="14">
                  <c:v>5.46875E-2</c:v>
                </c:pt>
                <c:pt idx="15">
                  <c:v>5.859375E-2</c:v>
                </c:pt>
                <c:pt idx="16">
                  <c:v>6.25E-2</c:v>
                </c:pt>
                <c:pt idx="17">
                  <c:v>6.640625E-2</c:v>
                </c:pt>
                <c:pt idx="18">
                  <c:v>7.03125E-2</c:v>
                </c:pt>
                <c:pt idx="19">
                  <c:v>7.421875E-2</c:v>
                </c:pt>
                <c:pt idx="20">
                  <c:v>7.8125E-2</c:v>
                </c:pt>
                <c:pt idx="21">
                  <c:v>8.203125E-2</c:v>
                </c:pt>
                <c:pt idx="22">
                  <c:v>8.59375E-2</c:v>
                </c:pt>
                <c:pt idx="23">
                  <c:v>8.984375E-2</c:v>
                </c:pt>
                <c:pt idx="24">
                  <c:v>9.375E-2</c:v>
                </c:pt>
                <c:pt idx="25">
                  <c:v>9.765625E-2</c:v>
                </c:pt>
                <c:pt idx="26">
                  <c:v>0.1015625</c:v>
                </c:pt>
                <c:pt idx="27">
                  <c:v>0.10546875</c:v>
                </c:pt>
                <c:pt idx="28">
                  <c:v>0.109375</c:v>
                </c:pt>
                <c:pt idx="29">
                  <c:v>0.11328125</c:v>
                </c:pt>
                <c:pt idx="30">
                  <c:v>0.1171875</c:v>
                </c:pt>
                <c:pt idx="31">
                  <c:v>0.12109375</c:v>
                </c:pt>
                <c:pt idx="32">
                  <c:v>0.125</c:v>
                </c:pt>
                <c:pt idx="33">
                  <c:v>0.12890625</c:v>
                </c:pt>
                <c:pt idx="34">
                  <c:v>0.1328125</c:v>
                </c:pt>
                <c:pt idx="35">
                  <c:v>0.13671875</c:v>
                </c:pt>
                <c:pt idx="36">
                  <c:v>0.140625</c:v>
                </c:pt>
                <c:pt idx="37">
                  <c:v>0.14453125</c:v>
                </c:pt>
                <c:pt idx="38">
                  <c:v>0.1484375</c:v>
                </c:pt>
                <c:pt idx="39">
                  <c:v>0.15234375</c:v>
                </c:pt>
                <c:pt idx="40">
                  <c:v>0.15625</c:v>
                </c:pt>
                <c:pt idx="41">
                  <c:v>0.16015625</c:v>
                </c:pt>
                <c:pt idx="42">
                  <c:v>0.1640625</c:v>
                </c:pt>
                <c:pt idx="43">
                  <c:v>0.16796875</c:v>
                </c:pt>
                <c:pt idx="44">
                  <c:v>0.171875</c:v>
                </c:pt>
                <c:pt idx="45">
                  <c:v>0.17578125</c:v>
                </c:pt>
                <c:pt idx="46">
                  <c:v>0.1796875</c:v>
                </c:pt>
                <c:pt idx="47">
                  <c:v>0.18359375</c:v>
                </c:pt>
                <c:pt idx="48">
                  <c:v>0.1875</c:v>
                </c:pt>
                <c:pt idx="49">
                  <c:v>0.19140625</c:v>
                </c:pt>
                <c:pt idx="50">
                  <c:v>0.1953125</c:v>
                </c:pt>
                <c:pt idx="51">
                  <c:v>0.19921875</c:v>
                </c:pt>
                <c:pt idx="52">
                  <c:v>0.203125</c:v>
                </c:pt>
                <c:pt idx="53">
                  <c:v>0.20703125</c:v>
                </c:pt>
                <c:pt idx="54">
                  <c:v>0.2109375</c:v>
                </c:pt>
                <c:pt idx="55">
                  <c:v>0.21484375</c:v>
                </c:pt>
                <c:pt idx="56">
                  <c:v>0.21875</c:v>
                </c:pt>
                <c:pt idx="57">
                  <c:v>0.22265625</c:v>
                </c:pt>
                <c:pt idx="58">
                  <c:v>0.2265625</c:v>
                </c:pt>
                <c:pt idx="59">
                  <c:v>0.23046875</c:v>
                </c:pt>
                <c:pt idx="60">
                  <c:v>0.234375</c:v>
                </c:pt>
                <c:pt idx="61">
                  <c:v>0.23828125</c:v>
                </c:pt>
                <c:pt idx="62">
                  <c:v>0.2421875</c:v>
                </c:pt>
                <c:pt idx="63">
                  <c:v>0.24609375</c:v>
                </c:pt>
                <c:pt idx="64">
                  <c:v>0.25</c:v>
                </c:pt>
                <c:pt idx="65">
                  <c:v>0.25390625</c:v>
                </c:pt>
                <c:pt idx="66">
                  <c:v>0.2578125</c:v>
                </c:pt>
                <c:pt idx="67">
                  <c:v>0.26171875</c:v>
                </c:pt>
                <c:pt idx="68">
                  <c:v>0.265625</c:v>
                </c:pt>
                <c:pt idx="69">
                  <c:v>0.26953125</c:v>
                </c:pt>
                <c:pt idx="70">
                  <c:v>0.2734375</c:v>
                </c:pt>
                <c:pt idx="71">
                  <c:v>0.27734375</c:v>
                </c:pt>
                <c:pt idx="72">
                  <c:v>0.28125</c:v>
                </c:pt>
                <c:pt idx="73">
                  <c:v>0.28515625</c:v>
                </c:pt>
                <c:pt idx="74">
                  <c:v>0.2890625</c:v>
                </c:pt>
                <c:pt idx="75">
                  <c:v>0.29296875</c:v>
                </c:pt>
                <c:pt idx="76">
                  <c:v>0.296875</c:v>
                </c:pt>
                <c:pt idx="77">
                  <c:v>0.30078125</c:v>
                </c:pt>
                <c:pt idx="78">
                  <c:v>0.3046875</c:v>
                </c:pt>
                <c:pt idx="79">
                  <c:v>0.30859375</c:v>
                </c:pt>
                <c:pt idx="80">
                  <c:v>0.3125</c:v>
                </c:pt>
                <c:pt idx="81">
                  <c:v>0.31640625</c:v>
                </c:pt>
                <c:pt idx="82">
                  <c:v>0.3203125</c:v>
                </c:pt>
                <c:pt idx="83">
                  <c:v>0.32421875</c:v>
                </c:pt>
                <c:pt idx="84">
                  <c:v>0.328125</c:v>
                </c:pt>
                <c:pt idx="85">
                  <c:v>0.33203125</c:v>
                </c:pt>
                <c:pt idx="86">
                  <c:v>0.3359375</c:v>
                </c:pt>
                <c:pt idx="87">
                  <c:v>0.33984375</c:v>
                </c:pt>
                <c:pt idx="88">
                  <c:v>0.34375</c:v>
                </c:pt>
                <c:pt idx="89">
                  <c:v>0.34765625</c:v>
                </c:pt>
                <c:pt idx="90">
                  <c:v>0.3515625</c:v>
                </c:pt>
                <c:pt idx="91">
                  <c:v>0.35546875</c:v>
                </c:pt>
                <c:pt idx="92">
                  <c:v>0.359375</c:v>
                </c:pt>
                <c:pt idx="93">
                  <c:v>0.36328125</c:v>
                </c:pt>
                <c:pt idx="94">
                  <c:v>0.3671875</c:v>
                </c:pt>
                <c:pt idx="95">
                  <c:v>0.37109375</c:v>
                </c:pt>
                <c:pt idx="96">
                  <c:v>0.375</c:v>
                </c:pt>
                <c:pt idx="97">
                  <c:v>0.37890625</c:v>
                </c:pt>
                <c:pt idx="98">
                  <c:v>0.3828125</c:v>
                </c:pt>
                <c:pt idx="99">
                  <c:v>0.38671875</c:v>
                </c:pt>
                <c:pt idx="100">
                  <c:v>0.390625</c:v>
                </c:pt>
                <c:pt idx="101">
                  <c:v>0.39453125</c:v>
                </c:pt>
                <c:pt idx="102">
                  <c:v>0.3984375</c:v>
                </c:pt>
                <c:pt idx="103">
                  <c:v>0.40234375</c:v>
                </c:pt>
                <c:pt idx="104">
                  <c:v>0.40625</c:v>
                </c:pt>
                <c:pt idx="105">
                  <c:v>0.41015625</c:v>
                </c:pt>
                <c:pt idx="106">
                  <c:v>0.4140625</c:v>
                </c:pt>
                <c:pt idx="107">
                  <c:v>0.41796875</c:v>
                </c:pt>
                <c:pt idx="108">
                  <c:v>0.421875</c:v>
                </c:pt>
                <c:pt idx="109">
                  <c:v>0.42578125</c:v>
                </c:pt>
                <c:pt idx="110">
                  <c:v>0.4296875</c:v>
                </c:pt>
                <c:pt idx="111">
                  <c:v>0.43359375</c:v>
                </c:pt>
                <c:pt idx="112">
                  <c:v>0.4375</c:v>
                </c:pt>
                <c:pt idx="113">
                  <c:v>0.44140625</c:v>
                </c:pt>
                <c:pt idx="114">
                  <c:v>0.4453125</c:v>
                </c:pt>
                <c:pt idx="115">
                  <c:v>0.44921875</c:v>
                </c:pt>
                <c:pt idx="116">
                  <c:v>0.453125</c:v>
                </c:pt>
                <c:pt idx="117">
                  <c:v>0.45703125</c:v>
                </c:pt>
                <c:pt idx="118">
                  <c:v>0.4609375</c:v>
                </c:pt>
                <c:pt idx="119">
                  <c:v>0.46484375</c:v>
                </c:pt>
                <c:pt idx="120">
                  <c:v>0.46875</c:v>
                </c:pt>
                <c:pt idx="121">
                  <c:v>0.47265625</c:v>
                </c:pt>
                <c:pt idx="122">
                  <c:v>0.4765625</c:v>
                </c:pt>
                <c:pt idx="123">
                  <c:v>0.48046875</c:v>
                </c:pt>
                <c:pt idx="124">
                  <c:v>0.484375</c:v>
                </c:pt>
                <c:pt idx="125">
                  <c:v>0.48828125</c:v>
                </c:pt>
                <c:pt idx="126">
                  <c:v>0.4921875</c:v>
                </c:pt>
                <c:pt idx="127">
                  <c:v>0.49609375</c:v>
                </c:pt>
                <c:pt idx="128">
                  <c:v>0.5</c:v>
                </c:pt>
              </c:numCache>
            </c:numRef>
          </c:xVal>
          <c:yVal>
            <c:numRef>
              <c:f>'13.1.24'!$F$5:$F$133</c:f>
              <c:numCache>
                <c:formatCode>General</c:formatCode>
                <c:ptCount val="129"/>
                <c:pt idx="0">
                  <c:v>3395.9100781249995</c:v>
                </c:pt>
                <c:pt idx="1">
                  <c:v>163.40658396701158</c:v>
                </c:pt>
                <c:pt idx="2">
                  <c:v>224.65717134009302</c:v>
                </c:pt>
                <c:pt idx="3">
                  <c:v>432.88373675332713</c:v>
                </c:pt>
                <c:pt idx="4">
                  <c:v>234.93083500457075</c:v>
                </c:pt>
                <c:pt idx="5">
                  <c:v>228.63224738675993</c:v>
                </c:pt>
                <c:pt idx="6">
                  <c:v>139.32695026127502</c:v>
                </c:pt>
                <c:pt idx="7">
                  <c:v>10.575236403805357</c:v>
                </c:pt>
                <c:pt idx="8">
                  <c:v>6.757538643591726</c:v>
                </c:pt>
                <c:pt idx="9">
                  <c:v>47.919249371388531</c:v>
                </c:pt>
                <c:pt idx="10">
                  <c:v>14.911192522658069</c:v>
                </c:pt>
                <c:pt idx="11">
                  <c:v>16.521819869759145</c:v>
                </c:pt>
                <c:pt idx="12">
                  <c:v>111.42615877624549</c:v>
                </c:pt>
                <c:pt idx="13">
                  <c:v>7.5728300470658327</c:v>
                </c:pt>
                <c:pt idx="14">
                  <c:v>14.681592684821343</c:v>
                </c:pt>
                <c:pt idx="15">
                  <c:v>26.696154097358026</c:v>
                </c:pt>
                <c:pt idx="16">
                  <c:v>19.570554057719217</c:v>
                </c:pt>
                <c:pt idx="17">
                  <c:v>116.53825127449925</c:v>
                </c:pt>
                <c:pt idx="18">
                  <c:v>80.689891618915766</c:v>
                </c:pt>
                <c:pt idx="19">
                  <c:v>9.9751547962425171</c:v>
                </c:pt>
                <c:pt idx="20">
                  <c:v>25.903643862326113</c:v>
                </c:pt>
                <c:pt idx="21">
                  <c:v>54.866343908957198</c:v>
                </c:pt>
                <c:pt idx="22">
                  <c:v>708.8394878111576</c:v>
                </c:pt>
                <c:pt idx="23">
                  <c:v>1690.2635782689588</c:v>
                </c:pt>
                <c:pt idx="24">
                  <c:v>1617.1129058765578</c:v>
                </c:pt>
                <c:pt idx="25">
                  <c:v>413.16321664543244</c:v>
                </c:pt>
                <c:pt idx="26">
                  <c:v>402.41062831987784</c:v>
                </c:pt>
                <c:pt idx="27">
                  <c:v>84.623195964596846</c:v>
                </c:pt>
                <c:pt idx="28">
                  <c:v>58.100120333567013</c:v>
                </c:pt>
                <c:pt idx="29">
                  <c:v>148.90694210944247</c:v>
                </c:pt>
                <c:pt idx="30">
                  <c:v>182.73163255167771</c:v>
                </c:pt>
                <c:pt idx="31">
                  <c:v>40.616977740650995</c:v>
                </c:pt>
                <c:pt idx="32">
                  <c:v>125.32559540568903</c:v>
                </c:pt>
                <c:pt idx="33">
                  <c:v>51.985918204433297</c:v>
                </c:pt>
                <c:pt idx="34">
                  <c:v>70.83180297078043</c:v>
                </c:pt>
                <c:pt idx="35">
                  <c:v>16.540767546075266</c:v>
                </c:pt>
                <c:pt idx="36">
                  <c:v>38.98571513227192</c:v>
                </c:pt>
                <c:pt idx="37">
                  <c:v>1.8269130200082488</c:v>
                </c:pt>
                <c:pt idx="38">
                  <c:v>21.917003293901558</c:v>
                </c:pt>
                <c:pt idx="39">
                  <c:v>3.5178262523733173</c:v>
                </c:pt>
                <c:pt idx="40">
                  <c:v>12.649833738306368</c:v>
                </c:pt>
                <c:pt idx="41">
                  <c:v>1.1670700290271521</c:v>
                </c:pt>
                <c:pt idx="42">
                  <c:v>8.5235118348629424</c:v>
                </c:pt>
                <c:pt idx="43">
                  <c:v>24.364378581516842</c:v>
                </c:pt>
                <c:pt idx="44">
                  <c:v>27.585217383136641</c:v>
                </c:pt>
                <c:pt idx="45">
                  <c:v>51.266002832889207</c:v>
                </c:pt>
                <c:pt idx="46">
                  <c:v>9.0190368155405398</c:v>
                </c:pt>
                <c:pt idx="47">
                  <c:v>67.660446508513203</c:v>
                </c:pt>
                <c:pt idx="48">
                  <c:v>6.5174535497364507</c:v>
                </c:pt>
                <c:pt idx="49">
                  <c:v>24.992479367097378</c:v>
                </c:pt>
                <c:pt idx="50">
                  <c:v>23.914011837920111</c:v>
                </c:pt>
                <c:pt idx="51">
                  <c:v>8.243078284899811</c:v>
                </c:pt>
                <c:pt idx="52">
                  <c:v>5.4788210981521406</c:v>
                </c:pt>
                <c:pt idx="53">
                  <c:v>52.323170789317217</c:v>
                </c:pt>
                <c:pt idx="54">
                  <c:v>0.91355518982015416</c:v>
                </c:pt>
                <c:pt idx="55">
                  <c:v>6.1902352798471219</c:v>
                </c:pt>
                <c:pt idx="56">
                  <c:v>21.123214184003828</c:v>
                </c:pt>
                <c:pt idx="57">
                  <c:v>11.615671637171809</c:v>
                </c:pt>
                <c:pt idx="58">
                  <c:v>3.4570960030319449</c:v>
                </c:pt>
                <c:pt idx="59">
                  <c:v>2.5873253279511426</c:v>
                </c:pt>
                <c:pt idx="60">
                  <c:v>0.18295521991423055</c:v>
                </c:pt>
                <c:pt idx="61">
                  <c:v>3.0669312995685596</c:v>
                </c:pt>
                <c:pt idx="62">
                  <c:v>2.4042468395674761</c:v>
                </c:pt>
                <c:pt idx="63">
                  <c:v>6.7788047761160151</c:v>
                </c:pt>
                <c:pt idx="64">
                  <c:v>1.4400610351562473</c:v>
                </c:pt>
                <c:pt idx="65">
                  <c:v>6.2195805651441649</c:v>
                </c:pt>
                <c:pt idx="66">
                  <c:v>5.9530372542506589</c:v>
                </c:pt>
                <c:pt idx="67">
                  <c:v>1.4722792238377429</c:v>
                </c:pt>
                <c:pt idx="68">
                  <c:v>2.3348458443880697</c:v>
                </c:pt>
                <c:pt idx="69">
                  <c:v>4.9216790993046242</c:v>
                </c:pt>
                <c:pt idx="70">
                  <c:v>4.7056951840980421</c:v>
                </c:pt>
                <c:pt idx="71">
                  <c:v>3.7320189521865101</c:v>
                </c:pt>
                <c:pt idx="72">
                  <c:v>0.36293583593279766</c:v>
                </c:pt>
                <c:pt idx="73">
                  <c:v>4.6724424561994331</c:v>
                </c:pt>
                <c:pt idx="74">
                  <c:v>5.3688338985662023</c:v>
                </c:pt>
                <c:pt idx="75">
                  <c:v>1.7564045580019261</c:v>
                </c:pt>
                <c:pt idx="76">
                  <c:v>0.28176822663327455</c:v>
                </c:pt>
                <c:pt idx="77">
                  <c:v>0.29500555747856966</c:v>
                </c:pt>
                <c:pt idx="78">
                  <c:v>0.85318478755196103</c:v>
                </c:pt>
                <c:pt idx="79">
                  <c:v>6.4106803617698525</c:v>
                </c:pt>
                <c:pt idx="80">
                  <c:v>8.2531419053241368</c:v>
                </c:pt>
                <c:pt idx="81">
                  <c:v>1.7284002705294772</c:v>
                </c:pt>
                <c:pt idx="82">
                  <c:v>0.65451491237905945</c:v>
                </c:pt>
                <c:pt idx="83">
                  <c:v>2.5200894957344442</c:v>
                </c:pt>
                <c:pt idx="84">
                  <c:v>1.172719939779481</c:v>
                </c:pt>
                <c:pt idx="85">
                  <c:v>0.19898711676726105</c:v>
                </c:pt>
                <c:pt idx="86">
                  <c:v>0.32213779925559993</c:v>
                </c:pt>
                <c:pt idx="87">
                  <c:v>1.8680192064139685</c:v>
                </c:pt>
                <c:pt idx="88">
                  <c:v>5.2488899640344382</c:v>
                </c:pt>
                <c:pt idx="89">
                  <c:v>1.2683782139827786</c:v>
                </c:pt>
                <c:pt idx="90">
                  <c:v>2.3411508784839534</c:v>
                </c:pt>
                <c:pt idx="91">
                  <c:v>3.9170096880090011</c:v>
                </c:pt>
                <c:pt idx="92">
                  <c:v>3.0563563610092226</c:v>
                </c:pt>
                <c:pt idx="93">
                  <c:v>2.1040670799689369</c:v>
                </c:pt>
                <c:pt idx="94">
                  <c:v>1.2596248980798632</c:v>
                </c:pt>
                <c:pt idx="95">
                  <c:v>0.14285506158454445</c:v>
                </c:pt>
                <c:pt idx="96">
                  <c:v>1.1906521529054606</c:v>
                </c:pt>
                <c:pt idx="97">
                  <c:v>1.1524080301668262</c:v>
                </c:pt>
                <c:pt idx="98">
                  <c:v>1.7612476526545182</c:v>
                </c:pt>
                <c:pt idx="99">
                  <c:v>0.22417896008892368</c:v>
                </c:pt>
                <c:pt idx="100">
                  <c:v>0.18312519777109248</c:v>
                </c:pt>
                <c:pt idx="101">
                  <c:v>2.3349039708738073</c:v>
                </c:pt>
                <c:pt idx="102">
                  <c:v>0.81878410521892375</c:v>
                </c:pt>
                <c:pt idx="103">
                  <c:v>3.4021458351445788</c:v>
                </c:pt>
                <c:pt idx="104">
                  <c:v>1.5747515628805475</c:v>
                </c:pt>
                <c:pt idx="105">
                  <c:v>1.9493403046458888E-2</c:v>
                </c:pt>
                <c:pt idx="106">
                  <c:v>1.6046356172206058</c:v>
                </c:pt>
                <c:pt idx="107">
                  <c:v>0.25009358166930629</c:v>
                </c:pt>
                <c:pt idx="108">
                  <c:v>2.8747795162402165</c:v>
                </c:pt>
                <c:pt idx="109">
                  <c:v>0.15983677457745299</c:v>
                </c:pt>
                <c:pt idx="110">
                  <c:v>5.4995010321122049</c:v>
                </c:pt>
                <c:pt idx="111">
                  <c:v>5.5580291249416813</c:v>
                </c:pt>
                <c:pt idx="112">
                  <c:v>0.67492958878267506</c:v>
                </c:pt>
                <c:pt idx="113">
                  <c:v>0.52276327097623465</c:v>
                </c:pt>
                <c:pt idx="114">
                  <c:v>1.6234674198791696</c:v>
                </c:pt>
                <c:pt idx="115">
                  <c:v>0.10315383380280034</c:v>
                </c:pt>
                <c:pt idx="116">
                  <c:v>0.36963960570685145</c:v>
                </c:pt>
                <c:pt idx="117">
                  <c:v>1.0433560414522161</c:v>
                </c:pt>
                <c:pt idx="118">
                  <c:v>3.2225789487248662</c:v>
                </c:pt>
                <c:pt idx="119">
                  <c:v>0.81951230310288159</c:v>
                </c:pt>
                <c:pt idx="120">
                  <c:v>4.4870688665678164</c:v>
                </c:pt>
                <c:pt idx="121">
                  <c:v>3.4345179863166284</c:v>
                </c:pt>
                <c:pt idx="122">
                  <c:v>0.41666348234412826</c:v>
                </c:pt>
                <c:pt idx="123">
                  <c:v>1.6031616143202589</c:v>
                </c:pt>
                <c:pt idx="124">
                  <c:v>0.65587662328661667</c:v>
                </c:pt>
                <c:pt idx="125">
                  <c:v>3.6272170760784461</c:v>
                </c:pt>
                <c:pt idx="126">
                  <c:v>2.2888255457789151</c:v>
                </c:pt>
                <c:pt idx="127">
                  <c:v>0.87176169446661644</c:v>
                </c:pt>
                <c:pt idx="128">
                  <c:v>5.7900390625004128E-2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93-487C-9D94-25E7A21CC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836360"/>
        <c:axId val="836844888"/>
      </c:scatterChart>
      <c:valAx>
        <c:axId val="836836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44888"/>
        <c:crosses val="autoZero"/>
        <c:crossBetween val="midCat"/>
      </c:valAx>
      <c:valAx>
        <c:axId val="83684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36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'13.1.24'!$F$4</c:f>
              <c:strCache>
                <c:ptCount val="1"/>
                <c:pt idx="0">
                  <c:v>Power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'13.1.24'!$E$6:$E$133</c:f>
              <c:numCache>
                <c:formatCode>General</c:formatCode>
                <c:ptCount val="128"/>
                <c:pt idx="0">
                  <c:v>3.90625E-3</c:v>
                </c:pt>
                <c:pt idx="1">
                  <c:v>7.8125E-3</c:v>
                </c:pt>
                <c:pt idx="2">
                  <c:v>1.171875E-2</c:v>
                </c:pt>
                <c:pt idx="3">
                  <c:v>1.5625E-2</c:v>
                </c:pt>
                <c:pt idx="4">
                  <c:v>1.953125E-2</c:v>
                </c:pt>
                <c:pt idx="5">
                  <c:v>2.34375E-2</c:v>
                </c:pt>
                <c:pt idx="6">
                  <c:v>2.734375E-2</c:v>
                </c:pt>
                <c:pt idx="7">
                  <c:v>3.125E-2</c:v>
                </c:pt>
                <c:pt idx="8">
                  <c:v>3.515625E-2</c:v>
                </c:pt>
                <c:pt idx="9">
                  <c:v>3.90625E-2</c:v>
                </c:pt>
                <c:pt idx="10">
                  <c:v>4.296875E-2</c:v>
                </c:pt>
                <c:pt idx="11">
                  <c:v>4.6875E-2</c:v>
                </c:pt>
                <c:pt idx="12">
                  <c:v>5.078125E-2</c:v>
                </c:pt>
                <c:pt idx="13">
                  <c:v>5.46875E-2</c:v>
                </c:pt>
                <c:pt idx="14">
                  <c:v>5.859375E-2</c:v>
                </c:pt>
                <c:pt idx="15">
                  <c:v>6.25E-2</c:v>
                </c:pt>
                <c:pt idx="16">
                  <c:v>6.640625E-2</c:v>
                </c:pt>
                <c:pt idx="17">
                  <c:v>7.03125E-2</c:v>
                </c:pt>
                <c:pt idx="18">
                  <c:v>7.421875E-2</c:v>
                </c:pt>
                <c:pt idx="19">
                  <c:v>7.8125E-2</c:v>
                </c:pt>
                <c:pt idx="20">
                  <c:v>8.203125E-2</c:v>
                </c:pt>
                <c:pt idx="21">
                  <c:v>8.59375E-2</c:v>
                </c:pt>
                <c:pt idx="22">
                  <c:v>8.984375E-2</c:v>
                </c:pt>
                <c:pt idx="23">
                  <c:v>9.375E-2</c:v>
                </c:pt>
                <c:pt idx="24">
                  <c:v>9.765625E-2</c:v>
                </c:pt>
                <c:pt idx="25">
                  <c:v>0.1015625</c:v>
                </c:pt>
                <c:pt idx="26">
                  <c:v>0.10546875</c:v>
                </c:pt>
                <c:pt idx="27">
                  <c:v>0.109375</c:v>
                </c:pt>
                <c:pt idx="28">
                  <c:v>0.11328125</c:v>
                </c:pt>
                <c:pt idx="29">
                  <c:v>0.1171875</c:v>
                </c:pt>
                <c:pt idx="30">
                  <c:v>0.12109375</c:v>
                </c:pt>
                <c:pt idx="31">
                  <c:v>0.125</c:v>
                </c:pt>
                <c:pt idx="32">
                  <c:v>0.12890625</c:v>
                </c:pt>
                <c:pt idx="33">
                  <c:v>0.1328125</c:v>
                </c:pt>
                <c:pt idx="34">
                  <c:v>0.13671875</c:v>
                </c:pt>
                <c:pt idx="35">
                  <c:v>0.140625</c:v>
                </c:pt>
                <c:pt idx="36">
                  <c:v>0.14453125</c:v>
                </c:pt>
                <c:pt idx="37">
                  <c:v>0.1484375</c:v>
                </c:pt>
                <c:pt idx="38">
                  <c:v>0.15234375</c:v>
                </c:pt>
                <c:pt idx="39">
                  <c:v>0.15625</c:v>
                </c:pt>
                <c:pt idx="40">
                  <c:v>0.16015625</c:v>
                </c:pt>
                <c:pt idx="41">
                  <c:v>0.1640625</c:v>
                </c:pt>
                <c:pt idx="42">
                  <c:v>0.16796875</c:v>
                </c:pt>
                <c:pt idx="43">
                  <c:v>0.171875</c:v>
                </c:pt>
                <c:pt idx="44">
                  <c:v>0.17578125</c:v>
                </c:pt>
                <c:pt idx="45">
                  <c:v>0.1796875</c:v>
                </c:pt>
                <c:pt idx="46">
                  <c:v>0.18359375</c:v>
                </c:pt>
                <c:pt idx="47">
                  <c:v>0.1875</c:v>
                </c:pt>
                <c:pt idx="48">
                  <c:v>0.19140625</c:v>
                </c:pt>
                <c:pt idx="49">
                  <c:v>0.1953125</c:v>
                </c:pt>
                <c:pt idx="50">
                  <c:v>0.19921875</c:v>
                </c:pt>
                <c:pt idx="51">
                  <c:v>0.203125</c:v>
                </c:pt>
                <c:pt idx="52">
                  <c:v>0.20703125</c:v>
                </c:pt>
                <c:pt idx="53">
                  <c:v>0.2109375</c:v>
                </c:pt>
                <c:pt idx="54">
                  <c:v>0.21484375</c:v>
                </c:pt>
                <c:pt idx="55">
                  <c:v>0.21875</c:v>
                </c:pt>
                <c:pt idx="56">
                  <c:v>0.22265625</c:v>
                </c:pt>
                <c:pt idx="57">
                  <c:v>0.2265625</c:v>
                </c:pt>
                <c:pt idx="58">
                  <c:v>0.23046875</c:v>
                </c:pt>
                <c:pt idx="59">
                  <c:v>0.234375</c:v>
                </c:pt>
                <c:pt idx="60">
                  <c:v>0.23828125</c:v>
                </c:pt>
                <c:pt idx="61">
                  <c:v>0.2421875</c:v>
                </c:pt>
                <c:pt idx="62">
                  <c:v>0.24609375</c:v>
                </c:pt>
                <c:pt idx="63">
                  <c:v>0.25</c:v>
                </c:pt>
                <c:pt idx="64">
                  <c:v>0.25390625</c:v>
                </c:pt>
                <c:pt idx="65">
                  <c:v>0.2578125</c:v>
                </c:pt>
                <c:pt idx="66">
                  <c:v>0.26171875</c:v>
                </c:pt>
                <c:pt idx="67">
                  <c:v>0.265625</c:v>
                </c:pt>
                <c:pt idx="68">
                  <c:v>0.26953125</c:v>
                </c:pt>
                <c:pt idx="69">
                  <c:v>0.2734375</c:v>
                </c:pt>
                <c:pt idx="70">
                  <c:v>0.27734375</c:v>
                </c:pt>
                <c:pt idx="71">
                  <c:v>0.28125</c:v>
                </c:pt>
                <c:pt idx="72">
                  <c:v>0.28515625</c:v>
                </c:pt>
                <c:pt idx="73">
                  <c:v>0.2890625</c:v>
                </c:pt>
                <c:pt idx="74">
                  <c:v>0.29296875</c:v>
                </c:pt>
                <c:pt idx="75">
                  <c:v>0.296875</c:v>
                </c:pt>
                <c:pt idx="76">
                  <c:v>0.30078125</c:v>
                </c:pt>
                <c:pt idx="77">
                  <c:v>0.3046875</c:v>
                </c:pt>
                <c:pt idx="78">
                  <c:v>0.30859375</c:v>
                </c:pt>
                <c:pt idx="79">
                  <c:v>0.3125</c:v>
                </c:pt>
                <c:pt idx="80">
                  <c:v>0.31640625</c:v>
                </c:pt>
                <c:pt idx="81">
                  <c:v>0.3203125</c:v>
                </c:pt>
                <c:pt idx="82">
                  <c:v>0.32421875</c:v>
                </c:pt>
                <c:pt idx="83">
                  <c:v>0.328125</c:v>
                </c:pt>
                <c:pt idx="84">
                  <c:v>0.33203125</c:v>
                </c:pt>
                <c:pt idx="85">
                  <c:v>0.3359375</c:v>
                </c:pt>
                <c:pt idx="86">
                  <c:v>0.33984375</c:v>
                </c:pt>
                <c:pt idx="87">
                  <c:v>0.34375</c:v>
                </c:pt>
                <c:pt idx="88">
                  <c:v>0.34765625</c:v>
                </c:pt>
                <c:pt idx="89">
                  <c:v>0.3515625</c:v>
                </c:pt>
                <c:pt idx="90">
                  <c:v>0.35546875</c:v>
                </c:pt>
                <c:pt idx="91">
                  <c:v>0.359375</c:v>
                </c:pt>
                <c:pt idx="92">
                  <c:v>0.36328125</c:v>
                </c:pt>
                <c:pt idx="93">
                  <c:v>0.3671875</c:v>
                </c:pt>
                <c:pt idx="94">
                  <c:v>0.37109375</c:v>
                </c:pt>
                <c:pt idx="95">
                  <c:v>0.375</c:v>
                </c:pt>
                <c:pt idx="96">
                  <c:v>0.37890625</c:v>
                </c:pt>
                <c:pt idx="97">
                  <c:v>0.3828125</c:v>
                </c:pt>
                <c:pt idx="98">
                  <c:v>0.38671875</c:v>
                </c:pt>
                <c:pt idx="99">
                  <c:v>0.390625</c:v>
                </c:pt>
                <c:pt idx="100">
                  <c:v>0.39453125</c:v>
                </c:pt>
                <c:pt idx="101">
                  <c:v>0.3984375</c:v>
                </c:pt>
                <c:pt idx="102">
                  <c:v>0.40234375</c:v>
                </c:pt>
                <c:pt idx="103">
                  <c:v>0.40625</c:v>
                </c:pt>
                <c:pt idx="104">
                  <c:v>0.41015625</c:v>
                </c:pt>
                <c:pt idx="105">
                  <c:v>0.4140625</c:v>
                </c:pt>
                <c:pt idx="106">
                  <c:v>0.41796875</c:v>
                </c:pt>
                <c:pt idx="107">
                  <c:v>0.421875</c:v>
                </c:pt>
                <c:pt idx="108">
                  <c:v>0.42578125</c:v>
                </c:pt>
                <c:pt idx="109">
                  <c:v>0.4296875</c:v>
                </c:pt>
                <c:pt idx="110">
                  <c:v>0.43359375</c:v>
                </c:pt>
                <c:pt idx="111">
                  <c:v>0.4375</c:v>
                </c:pt>
                <c:pt idx="112">
                  <c:v>0.44140625</c:v>
                </c:pt>
                <c:pt idx="113">
                  <c:v>0.4453125</c:v>
                </c:pt>
                <c:pt idx="114">
                  <c:v>0.44921875</c:v>
                </c:pt>
                <c:pt idx="115">
                  <c:v>0.453125</c:v>
                </c:pt>
                <c:pt idx="116">
                  <c:v>0.45703125</c:v>
                </c:pt>
                <c:pt idx="117">
                  <c:v>0.4609375</c:v>
                </c:pt>
                <c:pt idx="118">
                  <c:v>0.46484375</c:v>
                </c:pt>
                <c:pt idx="119">
                  <c:v>0.46875</c:v>
                </c:pt>
                <c:pt idx="120">
                  <c:v>0.47265625</c:v>
                </c:pt>
                <c:pt idx="121">
                  <c:v>0.4765625</c:v>
                </c:pt>
                <c:pt idx="122">
                  <c:v>0.48046875</c:v>
                </c:pt>
                <c:pt idx="123">
                  <c:v>0.484375</c:v>
                </c:pt>
                <c:pt idx="124">
                  <c:v>0.48828125</c:v>
                </c:pt>
                <c:pt idx="125">
                  <c:v>0.4921875</c:v>
                </c:pt>
                <c:pt idx="126">
                  <c:v>0.49609375</c:v>
                </c:pt>
                <c:pt idx="127">
                  <c:v>0.5</c:v>
                </c:pt>
              </c:numCache>
            </c:numRef>
          </c:xVal>
          <c:yVal>
            <c:numRef>
              <c:f>'13.1.24'!$F$6:$F$133</c:f>
              <c:numCache>
                <c:formatCode>General</c:formatCode>
                <c:ptCount val="128"/>
                <c:pt idx="0">
                  <c:v>163.40658396701158</c:v>
                </c:pt>
                <c:pt idx="1">
                  <c:v>224.65717134009302</c:v>
                </c:pt>
                <c:pt idx="2">
                  <c:v>432.88373675332713</c:v>
                </c:pt>
                <c:pt idx="3">
                  <c:v>234.93083500457075</c:v>
                </c:pt>
                <c:pt idx="4">
                  <c:v>228.63224738675993</c:v>
                </c:pt>
                <c:pt idx="5">
                  <c:v>139.32695026127502</c:v>
                </c:pt>
                <c:pt idx="6">
                  <c:v>10.575236403805357</c:v>
                </c:pt>
                <c:pt idx="7">
                  <c:v>6.757538643591726</c:v>
                </c:pt>
                <c:pt idx="8">
                  <c:v>47.919249371388531</c:v>
                </c:pt>
                <c:pt idx="9">
                  <c:v>14.911192522658069</c:v>
                </c:pt>
                <c:pt idx="10">
                  <c:v>16.521819869759145</c:v>
                </c:pt>
                <c:pt idx="11">
                  <c:v>111.42615877624549</c:v>
                </c:pt>
                <c:pt idx="12">
                  <c:v>7.5728300470658327</c:v>
                </c:pt>
                <c:pt idx="13">
                  <c:v>14.681592684821343</c:v>
                </c:pt>
                <c:pt idx="14">
                  <c:v>26.696154097358026</c:v>
                </c:pt>
                <c:pt idx="15">
                  <c:v>19.570554057719217</c:v>
                </c:pt>
                <c:pt idx="16">
                  <c:v>116.53825127449925</c:v>
                </c:pt>
                <c:pt idx="17">
                  <c:v>80.689891618915766</c:v>
                </c:pt>
                <c:pt idx="18">
                  <c:v>9.9751547962425171</c:v>
                </c:pt>
                <c:pt idx="19">
                  <c:v>25.903643862326113</c:v>
                </c:pt>
                <c:pt idx="20">
                  <c:v>54.866343908957198</c:v>
                </c:pt>
                <c:pt idx="21">
                  <c:v>708.8394878111576</c:v>
                </c:pt>
                <c:pt idx="22">
                  <c:v>1690.2635782689588</c:v>
                </c:pt>
                <c:pt idx="23">
                  <c:v>1617.1129058765578</c:v>
                </c:pt>
                <c:pt idx="24">
                  <c:v>413.16321664543244</c:v>
                </c:pt>
                <c:pt idx="25">
                  <c:v>402.41062831987784</c:v>
                </c:pt>
                <c:pt idx="26">
                  <c:v>84.623195964596846</c:v>
                </c:pt>
                <c:pt idx="27">
                  <c:v>58.100120333567013</c:v>
                </c:pt>
                <c:pt idx="28">
                  <c:v>148.90694210944247</c:v>
                </c:pt>
                <c:pt idx="29">
                  <c:v>182.73163255167771</c:v>
                </c:pt>
                <c:pt idx="30">
                  <c:v>40.616977740650995</c:v>
                </c:pt>
                <c:pt idx="31">
                  <c:v>125.32559540568903</c:v>
                </c:pt>
                <c:pt idx="32">
                  <c:v>51.985918204433297</c:v>
                </c:pt>
                <c:pt idx="33">
                  <c:v>70.83180297078043</c:v>
                </c:pt>
                <c:pt idx="34">
                  <c:v>16.540767546075266</c:v>
                </c:pt>
                <c:pt idx="35">
                  <c:v>38.98571513227192</c:v>
                </c:pt>
                <c:pt idx="36">
                  <c:v>1.8269130200082488</c:v>
                </c:pt>
                <c:pt idx="37">
                  <c:v>21.917003293901558</c:v>
                </c:pt>
                <c:pt idx="38">
                  <c:v>3.5178262523733173</c:v>
                </c:pt>
                <c:pt idx="39">
                  <c:v>12.649833738306368</c:v>
                </c:pt>
                <c:pt idx="40">
                  <c:v>1.1670700290271521</c:v>
                </c:pt>
                <c:pt idx="41">
                  <c:v>8.5235118348629424</c:v>
                </c:pt>
                <c:pt idx="42">
                  <c:v>24.364378581516842</c:v>
                </c:pt>
                <c:pt idx="43">
                  <c:v>27.585217383136641</c:v>
                </c:pt>
                <c:pt idx="44">
                  <c:v>51.266002832889207</c:v>
                </c:pt>
                <c:pt idx="45">
                  <c:v>9.0190368155405398</c:v>
                </c:pt>
                <c:pt idx="46">
                  <c:v>67.660446508513203</c:v>
                </c:pt>
                <c:pt idx="47">
                  <c:v>6.5174535497364507</c:v>
                </c:pt>
                <c:pt idx="48">
                  <c:v>24.992479367097378</c:v>
                </c:pt>
                <c:pt idx="49">
                  <c:v>23.914011837920111</c:v>
                </c:pt>
                <c:pt idx="50">
                  <c:v>8.243078284899811</c:v>
                </c:pt>
                <c:pt idx="51">
                  <c:v>5.4788210981521406</c:v>
                </c:pt>
                <c:pt idx="52">
                  <c:v>52.323170789317217</c:v>
                </c:pt>
                <c:pt idx="53">
                  <c:v>0.91355518982015416</c:v>
                </c:pt>
                <c:pt idx="54">
                  <c:v>6.1902352798471219</c:v>
                </c:pt>
                <c:pt idx="55">
                  <c:v>21.123214184003828</c:v>
                </c:pt>
                <c:pt idx="56">
                  <c:v>11.615671637171809</c:v>
                </c:pt>
                <c:pt idx="57">
                  <c:v>3.4570960030319449</c:v>
                </c:pt>
                <c:pt idx="58">
                  <c:v>2.5873253279511426</c:v>
                </c:pt>
                <c:pt idx="59">
                  <c:v>0.18295521991423055</c:v>
                </c:pt>
                <c:pt idx="60">
                  <c:v>3.0669312995685596</c:v>
                </c:pt>
                <c:pt idx="61">
                  <c:v>2.4042468395674761</c:v>
                </c:pt>
                <c:pt idx="62">
                  <c:v>6.7788047761160151</c:v>
                </c:pt>
                <c:pt idx="63">
                  <c:v>1.4400610351562473</c:v>
                </c:pt>
                <c:pt idx="64">
                  <c:v>6.2195805651441649</c:v>
                </c:pt>
                <c:pt idx="65">
                  <c:v>5.9530372542506589</c:v>
                </c:pt>
                <c:pt idx="66">
                  <c:v>1.4722792238377429</c:v>
                </c:pt>
                <c:pt idx="67">
                  <c:v>2.3348458443880697</c:v>
                </c:pt>
                <c:pt idx="68">
                  <c:v>4.9216790993046242</c:v>
                </c:pt>
                <c:pt idx="69">
                  <c:v>4.7056951840980421</c:v>
                </c:pt>
                <c:pt idx="70">
                  <c:v>3.7320189521865101</c:v>
                </c:pt>
                <c:pt idx="71">
                  <c:v>0.36293583593279766</c:v>
                </c:pt>
                <c:pt idx="72">
                  <c:v>4.6724424561994331</c:v>
                </c:pt>
                <c:pt idx="73">
                  <c:v>5.3688338985662023</c:v>
                </c:pt>
                <c:pt idx="74">
                  <c:v>1.7564045580019261</c:v>
                </c:pt>
                <c:pt idx="75">
                  <c:v>0.28176822663327455</c:v>
                </c:pt>
                <c:pt idx="76">
                  <c:v>0.29500555747856966</c:v>
                </c:pt>
                <c:pt idx="77">
                  <c:v>0.85318478755196103</c:v>
                </c:pt>
                <c:pt idx="78">
                  <c:v>6.4106803617698525</c:v>
                </c:pt>
                <c:pt idx="79">
                  <c:v>8.2531419053241368</c:v>
                </c:pt>
                <c:pt idx="80">
                  <c:v>1.7284002705294772</c:v>
                </c:pt>
                <c:pt idx="81">
                  <c:v>0.65451491237905945</c:v>
                </c:pt>
                <c:pt idx="82">
                  <c:v>2.5200894957344442</c:v>
                </c:pt>
                <c:pt idx="83">
                  <c:v>1.172719939779481</c:v>
                </c:pt>
                <c:pt idx="84">
                  <c:v>0.19898711676726105</c:v>
                </c:pt>
                <c:pt idx="85">
                  <c:v>0.32213779925559993</c:v>
                </c:pt>
                <c:pt idx="86">
                  <c:v>1.8680192064139685</c:v>
                </c:pt>
                <c:pt idx="87">
                  <c:v>5.2488899640344382</c:v>
                </c:pt>
                <c:pt idx="88">
                  <c:v>1.2683782139827786</c:v>
                </c:pt>
                <c:pt idx="89">
                  <c:v>2.3411508784839534</c:v>
                </c:pt>
                <c:pt idx="90">
                  <c:v>3.9170096880090011</c:v>
                </c:pt>
                <c:pt idx="91">
                  <c:v>3.0563563610092226</c:v>
                </c:pt>
                <c:pt idx="92">
                  <c:v>2.1040670799689369</c:v>
                </c:pt>
                <c:pt idx="93">
                  <c:v>1.2596248980798632</c:v>
                </c:pt>
                <c:pt idx="94">
                  <c:v>0.14285506158454445</c:v>
                </c:pt>
                <c:pt idx="95">
                  <c:v>1.1906521529054606</c:v>
                </c:pt>
                <c:pt idx="96">
                  <c:v>1.1524080301668262</c:v>
                </c:pt>
                <c:pt idx="97">
                  <c:v>1.7612476526545182</c:v>
                </c:pt>
                <c:pt idx="98">
                  <c:v>0.22417896008892368</c:v>
                </c:pt>
                <c:pt idx="99">
                  <c:v>0.18312519777109248</c:v>
                </c:pt>
                <c:pt idx="100">
                  <c:v>2.3349039708738073</c:v>
                </c:pt>
                <c:pt idx="101">
                  <c:v>0.81878410521892375</c:v>
                </c:pt>
                <c:pt idx="102">
                  <c:v>3.4021458351445788</c:v>
                </c:pt>
                <c:pt idx="103">
                  <c:v>1.5747515628805475</c:v>
                </c:pt>
                <c:pt idx="104">
                  <c:v>1.9493403046458888E-2</c:v>
                </c:pt>
                <c:pt idx="105">
                  <c:v>1.6046356172206058</c:v>
                </c:pt>
                <c:pt idx="106">
                  <c:v>0.25009358166930629</c:v>
                </c:pt>
                <c:pt idx="107">
                  <c:v>2.8747795162402165</c:v>
                </c:pt>
                <c:pt idx="108">
                  <c:v>0.15983677457745299</c:v>
                </c:pt>
                <c:pt idx="109">
                  <c:v>5.4995010321122049</c:v>
                </c:pt>
                <c:pt idx="110">
                  <c:v>5.5580291249416813</c:v>
                </c:pt>
                <c:pt idx="111">
                  <c:v>0.67492958878267506</c:v>
                </c:pt>
                <c:pt idx="112">
                  <c:v>0.52276327097623465</c:v>
                </c:pt>
                <c:pt idx="113">
                  <c:v>1.6234674198791696</c:v>
                </c:pt>
                <c:pt idx="114">
                  <c:v>0.10315383380280034</c:v>
                </c:pt>
                <c:pt idx="115">
                  <c:v>0.36963960570685145</c:v>
                </c:pt>
                <c:pt idx="116">
                  <c:v>1.0433560414522161</c:v>
                </c:pt>
                <c:pt idx="117">
                  <c:v>3.2225789487248662</c:v>
                </c:pt>
                <c:pt idx="118">
                  <c:v>0.81951230310288159</c:v>
                </c:pt>
                <c:pt idx="119">
                  <c:v>4.4870688665678164</c:v>
                </c:pt>
                <c:pt idx="120">
                  <c:v>3.4345179863166284</c:v>
                </c:pt>
                <c:pt idx="121">
                  <c:v>0.41666348234412826</c:v>
                </c:pt>
                <c:pt idx="122">
                  <c:v>1.6031616143202589</c:v>
                </c:pt>
                <c:pt idx="123">
                  <c:v>0.65587662328661667</c:v>
                </c:pt>
                <c:pt idx="124">
                  <c:v>3.6272170760784461</c:v>
                </c:pt>
                <c:pt idx="125">
                  <c:v>2.2888255457789151</c:v>
                </c:pt>
                <c:pt idx="126">
                  <c:v>0.87176169446661644</c:v>
                </c:pt>
                <c:pt idx="127">
                  <c:v>5.7900390625004128E-2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BF-45A9-8196-96A6F89C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836360"/>
        <c:axId val="836844888"/>
      </c:scatterChart>
      <c:valAx>
        <c:axId val="836836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44888"/>
        <c:crosses val="autoZero"/>
        <c:crossBetween val="midCat"/>
      </c:valAx>
      <c:valAx>
        <c:axId val="83684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36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'13.1.24'!$F$4</c:f>
              <c:strCache>
                <c:ptCount val="1"/>
                <c:pt idx="0">
                  <c:v>Power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'13.1.24'!$E$6:$E$133</c:f>
              <c:numCache>
                <c:formatCode>General</c:formatCode>
                <c:ptCount val="128"/>
                <c:pt idx="0">
                  <c:v>3.90625E-3</c:v>
                </c:pt>
                <c:pt idx="1">
                  <c:v>7.8125E-3</c:v>
                </c:pt>
                <c:pt idx="2">
                  <c:v>1.171875E-2</c:v>
                </c:pt>
                <c:pt idx="3">
                  <c:v>1.5625E-2</c:v>
                </c:pt>
                <c:pt idx="4">
                  <c:v>1.953125E-2</c:v>
                </c:pt>
                <c:pt idx="5">
                  <c:v>2.34375E-2</c:v>
                </c:pt>
                <c:pt idx="6">
                  <c:v>2.734375E-2</c:v>
                </c:pt>
                <c:pt idx="7">
                  <c:v>3.125E-2</c:v>
                </c:pt>
                <c:pt idx="8">
                  <c:v>3.515625E-2</c:v>
                </c:pt>
                <c:pt idx="9">
                  <c:v>3.90625E-2</c:v>
                </c:pt>
                <c:pt idx="10">
                  <c:v>4.296875E-2</c:v>
                </c:pt>
                <c:pt idx="11">
                  <c:v>4.6875E-2</c:v>
                </c:pt>
                <c:pt idx="12">
                  <c:v>5.078125E-2</c:v>
                </c:pt>
                <c:pt idx="13">
                  <c:v>5.46875E-2</c:v>
                </c:pt>
                <c:pt idx="14">
                  <c:v>5.859375E-2</c:v>
                </c:pt>
                <c:pt idx="15">
                  <c:v>6.25E-2</c:v>
                </c:pt>
                <c:pt idx="16">
                  <c:v>6.640625E-2</c:v>
                </c:pt>
                <c:pt idx="17">
                  <c:v>7.03125E-2</c:v>
                </c:pt>
                <c:pt idx="18">
                  <c:v>7.421875E-2</c:v>
                </c:pt>
                <c:pt idx="19">
                  <c:v>7.8125E-2</c:v>
                </c:pt>
                <c:pt idx="20">
                  <c:v>8.203125E-2</c:v>
                </c:pt>
                <c:pt idx="21">
                  <c:v>8.59375E-2</c:v>
                </c:pt>
                <c:pt idx="22">
                  <c:v>8.984375E-2</c:v>
                </c:pt>
                <c:pt idx="23">
                  <c:v>9.375E-2</c:v>
                </c:pt>
                <c:pt idx="24">
                  <c:v>9.765625E-2</c:v>
                </c:pt>
                <c:pt idx="25">
                  <c:v>0.1015625</c:v>
                </c:pt>
                <c:pt idx="26">
                  <c:v>0.10546875</c:v>
                </c:pt>
                <c:pt idx="27">
                  <c:v>0.109375</c:v>
                </c:pt>
                <c:pt idx="28">
                  <c:v>0.11328125</c:v>
                </c:pt>
                <c:pt idx="29">
                  <c:v>0.1171875</c:v>
                </c:pt>
                <c:pt idx="30">
                  <c:v>0.12109375</c:v>
                </c:pt>
                <c:pt idx="31">
                  <c:v>0.125</c:v>
                </c:pt>
                <c:pt idx="32">
                  <c:v>0.12890625</c:v>
                </c:pt>
                <c:pt idx="33">
                  <c:v>0.1328125</c:v>
                </c:pt>
                <c:pt idx="34">
                  <c:v>0.13671875</c:v>
                </c:pt>
                <c:pt idx="35">
                  <c:v>0.140625</c:v>
                </c:pt>
                <c:pt idx="36">
                  <c:v>0.14453125</c:v>
                </c:pt>
                <c:pt idx="37">
                  <c:v>0.1484375</c:v>
                </c:pt>
                <c:pt idx="38">
                  <c:v>0.15234375</c:v>
                </c:pt>
                <c:pt idx="39">
                  <c:v>0.15625</c:v>
                </c:pt>
                <c:pt idx="40">
                  <c:v>0.16015625</c:v>
                </c:pt>
                <c:pt idx="41">
                  <c:v>0.1640625</c:v>
                </c:pt>
                <c:pt idx="42">
                  <c:v>0.16796875</c:v>
                </c:pt>
                <c:pt idx="43">
                  <c:v>0.171875</c:v>
                </c:pt>
                <c:pt idx="44">
                  <c:v>0.17578125</c:v>
                </c:pt>
                <c:pt idx="45">
                  <c:v>0.1796875</c:v>
                </c:pt>
                <c:pt idx="46">
                  <c:v>0.18359375</c:v>
                </c:pt>
                <c:pt idx="47">
                  <c:v>0.1875</c:v>
                </c:pt>
                <c:pt idx="48">
                  <c:v>0.19140625</c:v>
                </c:pt>
                <c:pt idx="49">
                  <c:v>0.1953125</c:v>
                </c:pt>
                <c:pt idx="50">
                  <c:v>0.19921875</c:v>
                </c:pt>
                <c:pt idx="51">
                  <c:v>0.203125</c:v>
                </c:pt>
                <c:pt idx="52">
                  <c:v>0.20703125</c:v>
                </c:pt>
                <c:pt idx="53">
                  <c:v>0.2109375</c:v>
                </c:pt>
                <c:pt idx="54">
                  <c:v>0.21484375</c:v>
                </c:pt>
                <c:pt idx="55">
                  <c:v>0.21875</c:v>
                </c:pt>
                <c:pt idx="56">
                  <c:v>0.22265625</c:v>
                </c:pt>
                <c:pt idx="57">
                  <c:v>0.2265625</c:v>
                </c:pt>
                <c:pt idx="58">
                  <c:v>0.23046875</c:v>
                </c:pt>
                <c:pt idx="59">
                  <c:v>0.234375</c:v>
                </c:pt>
                <c:pt idx="60">
                  <c:v>0.23828125</c:v>
                </c:pt>
                <c:pt idx="61">
                  <c:v>0.2421875</c:v>
                </c:pt>
                <c:pt idx="62">
                  <c:v>0.24609375</c:v>
                </c:pt>
                <c:pt idx="63">
                  <c:v>0.25</c:v>
                </c:pt>
                <c:pt idx="64">
                  <c:v>0.25390625</c:v>
                </c:pt>
                <c:pt idx="65">
                  <c:v>0.2578125</c:v>
                </c:pt>
                <c:pt idx="66">
                  <c:v>0.26171875</c:v>
                </c:pt>
                <c:pt idx="67">
                  <c:v>0.265625</c:v>
                </c:pt>
                <c:pt idx="68">
                  <c:v>0.26953125</c:v>
                </c:pt>
                <c:pt idx="69">
                  <c:v>0.2734375</c:v>
                </c:pt>
                <c:pt idx="70">
                  <c:v>0.27734375</c:v>
                </c:pt>
                <c:pt idx="71">
                  <c:v>0.28125</c:v>
                </c:pt>
                <c:pt idx="72">
                  <c:v>0.28515625</c:v>
                </c:pt>
                <c:pt idx="73">
                  <c:v>0.2890625</c:v>
                </c:pt>
                <c:pt idx="74">
                  <c:v>0.29296875</c:v>
                </c:pt>
                <c:pt idx="75">
                  <c:v>0.296875</c:v>
                </c:pt>
                <c:pt idx="76">
                  <c:v>0.30078125</c:v>
                </c:pt>
                <c:pt idx="77">
                  <c:v>0.3046875</c:v>
                </c:pt>
                <c:pt idx="78">
                  <c:v>0.30859375</c:v>
                </c:pt>
                <c:pt idx="79">
                  <c:v>0.3125</c:v>
                </c:pt>
                <c:pt idx="80">
                  <c:v>0.31640625</c:v>
                </c:pt>
                <c:pt idx="81">
                  <c:v>0.3203125</c:v>
                </c:pt>
                <c:pt idx="82">
                  <c:v>0.32421875</c:v>
                </c:pt>
                <c:pt idx="83">
                  <c:v>0.328125</c:v>
                </c:pt>
                <c:pt idx="84">
                  <c:v>0.33203125</c:v>
                </c:pt>
                <c:pt idx="85">
                  <c:v>0.3359375</c:v>
                </c:pt>
                <c:pt idx="86">
                  <c:v>0.33984375</c:v>
                </c:pt>
                <c:pt idx="87">
                  <c:v>0.34375</c:v>
                </c:pt>
                <c:pt idx="88">
                  <c:v>0.34765625</c:v>
                </c:pt>
                <c:pt idx="89">
                  <c:v>0.3515625</c:v>
                </c:pt>
                <c:pt idx="90">
                  <c:v>0.35546875</c:v>
                </c:pt>
                <c:pt idx="91">
                  <c:v>0.359375</c:v>
                </c:pt>
                <c:pt idx="92">
                  <c:v>0.36328125</c:v>
                </c:pt>
                <c:pt idx="93">
                  <c:v>0.3671875</c:v>
                </c:pt>
                <c:pt idx="94">
                  <c:v>0.37109375</c:v>
                </c:pt>
                <c:pt idx="95">
                  <c:v>0.375</c:v>
                </c:pt>
                <c:pt idx="96">
                  <c:v>0.37890625</c:v>
                </c:pt>
                <c:pt idx="97">
                  <c:v>0.3828125</c:v>
                </c:pt>
                <c:pt idx="98">
                  <c:v>0.38671875</c:v>
                </c:pt>
                <c:pt idx="99">
                  <c:v>0.390625</c:v>
                </c:pt>
                <c:pt idx="100">
                  <c:v>0.39453125</c:v>
                </c:pt>
                <c:pt idx="101">
                  <c:v>0.3984375</c:v>
                </c:pt>
                <c:pt idx="102">
                  <c:v>0.40234375</c:v>
                </c:pt>
                <c:pt idx="103">
                  <c:v>0.40625</c:v>
                </c:pt>
                <c:pt idx="104">
                  <c:v>0.41015625</c:v>
                </c:pt>
                <c:pt idx="105">
                  <c:v>0.4140625</c:v>
                </c:pt>
                <c:pt idx="106">
                  <c:v>0.41796875</c:v>
                </c:pt>
                <c:pt idx="107">
                  <c:v>0.421875</c:v>
                </c:pt>
                <c:pt idx="108">
                  <c:v>0.42578125</c:v>
                </c:pt>
                <c:pt idx="109">
                  <c:v>0.4296875</c:v>
                </c:pt>
                <c:pt idx="110">
                  <c:v>0.43359375</c:v>
                </c:pt>
                <c:pt idx="111">
                  <c:v>0.4375</c:v>
                </c:pt>
                <c:pt idx="112">
                  <c:v>0.44140625</c:v>
                </c:pt>
                <c:pt idx="113">
                  <c:v>0.4453125</c:v>
                </c:pt>
                <c:pt idx="114">
                  <c:v>0.44921875</c:v>
                </c:pt>
                <c:pt idx="115">
                  <c:v>0.453125</c:v>
                </c:pt>
                <c:pt idx="116">
                  <c:v>0.45703125</c:v>
                </c:pt>
                <c:pt idx="117">
                  <c:v>0.4609375</c:v>
                </c:pt>
                <c:pt idx="118">
                  <c:v>0.46484375</c:v>
                </c:pt>
                <c:pt idx="119">
                  <c:v>0.46875</c:v>
                </c:pt>
                <c:pt idx="120">
                  <c:v>0.47265625</c:v>
                </c:pt>
                <c:pt idx="121">
                  <c:v>0.4765625</c:v>
                </c:pt>
                <c:pt idx="122">
                  <c:v>0.48046875</c:v>
                </c:pt>
                <c:pt idx="123">
                  <c:v>0.484375</c:v>
                </c:pt>
                <c:pt idx="124">
                  <c:v>0.48828125</c:v>
                </c:pt>
                <c:pt idx="125">
                  <c:v>0.4921875</c:v>
                </c:pt>
                <c:pt idx="126">
                  <c:v>0.49609375</c:v>
                </c:pt>
                <c:pt idx="127">
                  <c:v>0.5</c:v>
                </c:pt>
              </c:numCache>
            </c:numRef>
          </c:xVal>
          <c:yVal>
            <c:numRef>
              <c:f>'13.1.24'!$F$6:$F$133</c:f>
              <c:numCache>
                <c:formatCode>General</c:formatCode>
                <c:ptCount val="128"/>
                <c:pt idx="0">
                  <c:v>163.40658396701158</c:v>
                </c:pt>
                <c:pt idx="1">
                  <c:v>224.65717134009302</c:v>
                </c:pt>
                <c:pt idx="2">
                  <c:v>432.88373675332713</c:v>
                </c:pt>
                <c:pt idx="3">
                  <c:v>234.93083500457075</c:v>
                </c:pt>
                <c:pt idx="4">
                  <c:v>228.63224738675993</c:v>
                </c:pt>
                <c:pt idx="5">
                  <c:v>139.32695026127502</c:v>
                </c:pt>
                <c:pt idx="6">
                  <c:v>10.575236403805357</c:v>
                </c:pt>
                <c:pt idx="7">
                  <c:v>6.757538643591726</c:v>
                </c:pt>
                <c:pt idx="8">
                  <c:v>47.919249371388531</c:v>
                </c:pt>
                <c:pt idx="9">
                  <c:v>14.911192522658069</c:v>
                </c:pt>
                <c:pt idx="10">
                  <c:v>16.521819869759145</c:v>
                </c:pt>
                <c:pt idx="11">
                  <c:v>111.42615877624549</c:v>
                </c:pt>
                <c:pt idx="12">
                  <c:v>7.5728300470658327</c:v>
                </c:pt>
                <c:pt idx="13">
                  <c:v>14.681592684821343</c:v>
                </c:pt>
                <c:pt idx="14">
                  <c:v>26.696154097358026</c:v>
                </c:pt>
                <c:pt idx="15">
                  <c:v>19.570554057719217</c:v>
                </c:pt>
                <c:pt idx="16">
                  <c:v>116.53825127449925</c:v>
                </c:pt>
                <c:pt idx="17">
                  <c:v>80.689891618915766</c:v>
                </c:pt>
                <c:pt idx="18">
                  <c:v>9.9751547962425171</c:v>
                </c:pt>
                <c:pt idx="19">
                  <c:v>25.903643862326113</c:v>
                </c:pt>
                <c:pt idx="20">
                  <c:v>54.866343908957198</c:v>
                </c:pt>
                <c:pt idx="21">
                  <c:v>708.8394878111576</c:v>
                </c:pt>
                <c:pt idx="22">
                  <c:v>1690.2635782689588</c:v>
                </c:pt>
                <c:pt idx="23">
                  <c:v>1617.1129058765578</c:v>
                </c:pt>
                <c:pt idx="24">
                  <c:v>413.16321664543244</c:v>
                </c:pt>
                <c:pt idx="25">
                  <c:v>402.41062831987784</c:v>
                </c:pt>
                <c:pt idx="26">
                  <c:v>84.623195964596846</c:v>
                </c:pt>
                <c:pt idx="27">
                  <c:v>58.100120333567013</c:v>
                </c:pt>
                <c:pt idx="28">
                  <c:v>148.90694210944247</c:v>
                </c:pt>
                <c:pt idx="29">
                  <c:v>182.73163255167771</c:v>
                </c:pt>
                <c:pt idx="30">
                  <c:v>40.616977740650995</c:v>
                </c:pt>
                <c:pt idx="31">
                  <c:v>125.32559540568903</c:v>
                </c:pt>
                <c:pt idx="32">
                  <c:v>51.985918204433297</c:v>
                </c:pt>
                <c:pt idx="33">
                  <c:v>70.83180297078043</c:v>
                </c:pt>
                <c:pt idx="34">
                  <c:v>16.540767546075266</c:v>
                </c:pt>
                <c:pt idx="35">
                  <c:v>38.98571513227192</c:v>
                </c:pt>
                <c:pt idx="36">
                  <c:v>1.8269130200082488</c:v>
                </c:pt>
                <c:pt idx="37">
                  <c:v>21.917003293901558</c:v>
                </c:pt>
                <c:pt idx="38">
                  <c:v>3.5178262523733173</c:v>
                </c:pt>
                <c:pt idx="39">
                  <c:v>12.649833738306368</c:v>
                </c:pt>
                <c:pt idx="40">
                  <c:v>1.1670700290271521</c:v>
                </c:pt>
                <c:pt idx="41">
                  <c:v>8.5235118348629424</c:v>
                </c:pt>
                <c:pt idx="42">
                  <c:v>24.364378581516842</c:v>
                </c:pt>
                <c:pt idx="43">
                  <c:v>27.585217383136641</c:v>
                </c:pt>
                <c:pt idx="44">
                  <c:v>51.266002832889207</c:v>
                </c:pt>
                <c:pt idx="45">
                  <c:v>9.0190368155405398</c:v>
                </c:pt>
                <c:pt idx="46">
                  <c:v>67.660446508513203</c:v>
                </c:pt>
                <c:pt idx="47">
                  <c:v>6.5174535497364507</c:v>
                </c:pt>
                <c:pt idx="48">
                  <c:v>24.992479367097378</c:v>
                </c:pt>
                <c:pt idx="49">
                  <c:v>23.914011837920111</c:v>
                </c:pt>
                <c:pt idx="50">
                  <c:v>8.243078284899811</c:v>
                </c:pt>
                <c:pt idx="51">
                  <c:v>5.4788210981521406</c:v>
                </c:pt>
                <c:pt idx="52">
                  <c:v>52.323170789317217</c:v>
                </c:pt>
                <c:pt idx="53">
                  <c:v>0.91355518982015416</c:v>
                </c:pt>
                <c:pt idx="54">
                  <c:v>6.1902352798471219</c:v>
                </c:pt>
                <c:pt idx="55">
                  <c:v>21.123214184003828</c:v>
                </c:pt>
                <c:pt idx="56">
                  <c:v>11.615671637171809</c:v>
                </c:pt>
                <c:pt idx="57">
                  <c:v>3.4570960030319449</c:v>
                </c:pt>
                <c:pt idx="58">
                  <c:v>2.5873253279511426</c:v>
                </c:pt>
                <c:pt idx="59">
                  <c:v>0.18295521991423055</c:v>
                </c:pt>
                <c:pt idx="60">
                  <c:v>3.0669312995685596</c:v>
                </c:pt>
                <c:pt idx="61">
                  <c:v>2.4042468395674761</c:v>
                </c:pt>
                <c:pt idx="62">
                  <c:v>6.7788047761160151</c:v>
                </c:pt>
                <c:pt idx="63">
                  <c:v>1.4400610351562473</c:v>
                </c:pt>
                <c:pt idx="64">
                  <c:v>6.2195805651441649</c:v>
                </c:pt>
                <c:pt idx="65">
                  <c:v>5.9530372542506589</c:v>
                </c:pt>
                <c:pt idx="66">
                  <c:v>1.4722792238377429</c:v>
                </c:pt>
                <c:pt idx="67">
                  <c:v>2.3348458443880697</c:v>
                </c:pt>
                <c:pt idx="68">
                  <c:v>4.9216790993046242</c:v>
                </c:pt>
                <c:pt idx="69">
                  <c:v>4.7056951840980421</c:v>
                </c:pt>
                <c:pt idx="70">
                  <c:v>3.7320189521865101</c:v>
                </c:pt>
                <c:pt idx="71">
                  <c:v>0.36293583593279766</c:v>
                </c:pt>
                <c:pt idx="72">
                  <c:v>4.6724424561994331</c:v>
                </c:pt>
                <c:pt idx="73">
                  <c:v>5.3688338985662023</c:v>
                </c:pt>
                <c:pt idx="74">
                  <c:v>1.7564045580019261</c:v>
                </c:pt>
                <c:pt idx="75">
                  <c:v>0.28176822663327455</c:v>
                </c:pt>
                <c:pt idx="76">
                  <c:v>0.29500555747856966</c:v>
                </c:pt>
                <c:pt idx="77">
                  <c:v>0.85318478755196103</c:v>
                </c:pt>
                <c:pt idx="78">
                  <c:v>6.4106803617698525</c:v>
                </c:pt>
                <c:pt idx="79">
                  <c:v>8.2531419053241368</c:v>
                </c:pt>
                <c:pt idx="80">
                  <c:v>1.7284002705294772</c:v>
                </c:pt>
                <c:pt idx="81">
                  <c:v>0.65451491237905945</c:v>
                </c:pt>
                <c:pt idx="82">
                  <c:v>2.5200894957344442</c:v>
                </c:pt>
                <c:pt idx="83">
                  <c:v>1.172719939779481</c:v>
                </c:pt>
                <c:pt idx="84">
                  <c:v>0.19898711676726105</c:v>
                </c:pt>
                <c:pt idx="85">
                  <c:v>0.32213779925559993</c:v>
                </c:pt>
                <c:pt idx="86">
                  <c:v>1.8680192064139685</c:v>
                </c:pt>
                <c:pt idx="87">
                  <c:v>5.2488899640344382</c:v>
                </c:pt>
                <c:pt idx="88">
                  <c:v>1.2683782139827786</c:v>
                </c:pt>
                <c:pt idx="89">
                  <c:v>2.3411508784839534</c:v>
                </c:pt>
                <c:pt idx="90">
                  <c:v>3.9170096880090011</c:v>
                </c:pt>
                <c:pt idx="91">
                  <c:v>3.0563563610092226</c:v>
                </c:pt>
                <c:pt idx="92">
                  <c:v>2.1040670799689369</c:v>
                </c:pt>
                <c:pt idx="93">
                  <c:v>1.2596248980798632</c:v>
                </c:pt>
                <c:pt idx="94">
                  <c:v>0.14285506158454445</c:v>
                </c:pt>
                <c:pt idx="95">
                  <c:v>1.1906521529054606</c:v>
                </c:pt>
                <c:pt idx="96">
                  <c:v>1.1524080301668262</c:v>
                </c:pt>
                <c:pt idx="97">
                  <c:v>1.7612476526545182</c:v>
                </c:pt>
                <c:pt idx="98">
                  <c:v>0.22417896008892368</c:v>
                </c:pt>
                <c:pt idx="99">
                  <c:v>0.18312519777109248</c:v>
                </c:pt>
                <c:pt idx="100">
                  <c:v>2.3349039708738073</c:v>
                </c:pt>
                <c:pt idx="101">
                  <c:v>0.81878410521892375</c:v>
                </c:pt>
                <c:pt idx="102">
                  <c:v>3.4021458351445788</c:v>
                </c:pt>
                <c:pt idx="103">
                  <c:v>1.5747515628805475</c:v>
                </c:pt>
                <c:pt idx="104">
                  <c:v>1.9493403046458888E-2</c:v>
                </c:pt>
                <c:pt idx="105">
                  <c:v>1.6046356172206058</c:v>
                </c:pt>
                <c:pt idx="106">
                  <c:v>0.25009358166930629</c:v>
                </c:pt>
                <c:pt idx="107">
                  <c:v>2.8747795162402165</c:v>
                </c:pt>
                <c:pt idx="108">
                  <c:v>0.15983677457745299</c:v>
                </c:pt>
                <c:pt idx="109">
                  <c:v>5.4995010321122049</c:v>
                </c:pt>
                <c:pt idx="110">
                  <c:v>5.5580291249416813</c:v>
                </c:pt>
                <c:pt idx="111">
                  <c:v>0.67492958878267506</c:v>
                </c:pt>
                <c:pt idx="112">
                  <c:v>0.52276327097623465</c:v>
                </c:pt>
                <c:pt idx="113">
                  <c:v>1.6234674198791696</c:v>
                </c:pt>
                <c:pt idx="114">
                  <c:v>0.10315383380280034</c:v>
                </c:pt>
                <c:pt idx="115">
                  <c:v>0.36963960570685145</c:v>
                </c:pt>
                <c:pt idx="116">
                  <c:v>1.0433560414522161</c:v>
                </c:pt>
                <c:pt idx="117">
                  <c:v>3.2225789487248662</c:v>
                </c:pt>
                <c:pt idx="118">
                  <c:v>0.81951230310288159</c:v>
                </c:pt>
                <c:pt idx="119">
                  <c:v>4.4870688665678164</c:v>
                </c:pt>
                <c:pt idx="120">
                  <c:v>3.4345179863166284</c:v>
                </c:pt>
                <c:pt idx="121">
                  <c:v>0.41666348234412826</c:v>
                </c:pt>
                <c:pt idx="122">
                  <c:v>1.6031616143202589</c:v>
                </c:pt>
                <c:pt idx="123">
                  <c:v>0.65587662328661667</c:v>
                </c:pt>
                <c:pt idx="124">
                  <c:v>3.6272170760784461</c:v>
                </c:pt>
                <c:pt idx="125">
                  <c:v>2.2888255457789151</c:v>
                </c:pt>
                <c:pt idx="126">
                  <c:v>0.87176169446661644</c:v>
                </c:pt>
                <c:pt idx="127">
                  <c:v>5.7900390625004128E-2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C3-4DAB-B0F6-7C3E917C7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836360"/>
        <c:axId val="836844888"/>
      </c:scatterChart>
      <c:valAx>
        <c:axId val="8368363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44888"/>
        <c:crosses val="autoZero"/>
        <c:crossBetween val="midCat"/>
      </c:valAx>
      <c:valAx>
        <c:axId val="83684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36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304800</xdr:colOff>
      <xdr:row>18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E83174-33FA-4662-B485-6946F60C6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16</xdr:row>
      <xdr:rowOff>160020</xdr:rowOff>
    </xdr:from>
    <xdr:to>
      <xdr:col>14</xdr:col>
      <xdr:colOff>441960</xdr:colOff>
      <xdr:row>33</xdr:row>
      <xdr:rowOff>22860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9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12</xdr:row>
      <xdr:rowOff>7620</xdr:rowOff>
    </xdr:from>
    <xdr:to>
      <xdr:col>11</xdr:col>
      <xdr:colOff>0</xdr:colOff>
      <xdr:row>13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520200F-A8D4-4322-B38D-5827FF9E8109}"/>
            </a:ext>
          </a:extLst>
        </xdr:cNvPr>
        <xdr:cNvSpPr>
          <a:spLocks noChangeArrowheads="1"/>
        </xdr:cNvSpPr>
      </xdr:nvSpPr>
      <xdr:spPr bwMode="auto">
        <a:xfrm>
          <a:off x="6705600" y="2019300"/>
          <a:ext cx="0" cy="1600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</xdr:rowOff>
    </xdr:from>
    <xdr:to>
      <xdr:col>0</xdr:col>
      <xdr:colOff>0</xdr:colOff>
      <xdr:row>13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5084B72-955C-433D-860B-8466FF95CEE8}"/>
            </a:ext>
          </a:extLst>
        </xdr:cNvPr>
        <xdr:cNvSpPr>
          <a:spLocks noChangeArrowheads="1"/>
        </xdr:cNvSpPr>
      </xdr:nvSpPr>
      <xdr:spPr bwMode="auto">
        <a:xfrm>
          <a:off x="0" y="2019300"/>
          <a:ext cx="0" cy="1600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11</xdr:row>
      <xdr:rowOff>175260</xdr:rowOff>
    </xdr:from>
    <xdr:to>
      <xdr:col>7</xdr:col>
      <xdr:colOff>152400</xdr:colOff>
      <xdr:row>13</xdr:row>
      <xdr:rowOff>114300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A413DA0-3651-4CAE-AE10-352D12F499E5}"/>
            </a:ext>
          </a:extLst>
        </xdr:cNvPr>
        <xdr:cNvSpPr/>
      </xdr:nvSpPr>
      <xdr:spPr>
        <a:xfrm>
          <a:off x="3870960" y="2011680"/>
          <a:ext cx="548640" cy="2819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548640</xdr:colOff>
      <xdr:row>14</xdr:row>
      <xdr:rowOff>83820</xdr:rowOff>
    </xdr:from>
    <xdr:to>
      <xdr:col>7</xdr:col>
      <xdr:colOff>594360</xdr:colOff>
      <xdr:row>16</xdr:row>
      <xdr:rowOff>129540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7A496829-39D3-4B99-BBCA-8506646F0D2E}"/>
            </a:ext>
          </a:extLst>
        </xdr:cNvPr>
        <xdr:cNvSpPr/>
      </xdr:nvSpPr>
      <xdr:spPr>
        <a:xfrm>
          <a:off x="4206240" y="2430780"/>
          <a:ext cx="655320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559526</xdr:colOff>
      <xdr:row>18</xdr:row>
      <xdr:rowOff>0</xdr:rowOff>
    </xdr:from>
    <xdr:to>
      <xdr:col>7</xdr:col>
      <xdr:colOff>170906</xdr:colOff>
      <xdr:row>20</xdr:row>
      <xdr:rowOff>76200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5DF12713-9CB4-42D5-ACC3-0C6EEC69D475}"/>
            </a:ext>
          </a:extLst>
        </xdr:cNvPr>
        <xdr:cNvSpPr/>
      </xdr:nvSpPr>
      <xdr:spPr>
        <a:xfrm>
          <a:off x="9186455" y="3551464"/>
          <a:ext cx="196487" cy="49802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365760</xdr:colOff>
      <xdr:row>9</xdr:row>
      <xdr:rowOff>91440</xdr:rowOff>
    </xdr:from>
    <xdr:to>
      <xdr:col>6</xdr:col>
      <xdr:colOff>487680</xdr:colOff>
      <xdr:row>11</xdr:row>
      <xdr:rowOff>175260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F2D164C-08B4-4B21-B9EB-7EB26D577325}"/>
            </a:ext>
          </a:extLst>
        </xdr:cNvPr>
        <xdr:cNvCxnSpPr>
          <a:stCxn id="5" idx="0"/>
        </xdr:cNvCxnSpPr>
      </xdr:nvCxnSpPr>
      <xdr:spPr>
        <a:xfrm flipH="1" flipV="1">
          <a:off x="4023360" y="1600200"/>
          <a:ext cx="121920" cy="4114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9</xdr:row>
      <xdr:rowOff>76200</xdr:rowOff>
    </xdr:from>
    <xdr:to>
      <xdr:col>7</xdr:col>
      <xdr:colOff>274320</xdr:colOff>
      <xdr:row>14</xdr:row>
      <xdr:rowOff>83820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66BDC6A8-D098-4290-9C9B-A9799590108A}"/>
            </a:ext>
          </a:extLst>
        </xdr:cNvPr>
        <xdr:cNvCxnSpPr>
          <a:stCxn id="6" idx="0"/>
        </xdr:cNvCxnSpPr>
      </xdr:nvCxnSpPr>
      <xdr:spPr>
        <a:xfrm flipV="1">
          <a:off x="4533900" y="1584960"/>
          <a:ext cx="7620" cy="8458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548640</xdr:colOff>
      <xdr:row>9</xdr:row>
      <xdr:rowOff>83820</xdr:rowOff>
    </xdr:from>
    <xdr:to>
      <xdr:col>8</xdr:col>
      <xdr:colOff>396240</xdr:colOff>
      <xdr:row>18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227CBE32-E218-4015-BD9A-9599CB0F88FB}"/>
            </a:ext>
          </a:extLst>
        </xdr:cNvPr>
        <xdr:cNvCxnSpPr/>
      </xdr:nvCxnSpPr>
      <xdr:spPr>
        <a:xfrm flipV="1">
          <a:off x="4815840" y="1592580"/>
          <a:ext cx="457200" cy="14249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20</xdr:row>
      <xdr:rowOff>68580</xdr:rowOff>
    </xdr:from>
    <xdr:to>
      <xdr:col>8</xdr:col>
      <xdr:colOff>408214</xdr:colOff>
      <xdr:row>24</xdr:row>
      <xdr:rowOff>7620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5905AA88-316D-444C-9C78-7B0AA15B6C0C}"/>
            </a:ext>
          </a:extLst>
        </xdr:cNvPr>
        <xdr:cNvSpPr/>
      </xdr:nvSpPr>
      <xdr:spPr>
        <a:xfrm>
          <a:off x="9892393" y="4041866"/>
          <a:ext cx="312964" cy="701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76202</xdr:colOff>
      <xdr:row>11</xdr:row>
      <xdr:rowOff>137161</xdr:rowOff>
    </xdr:from>
    <xdr:to>
      <xdr:col>8</xdr:col>
      <xdr:colOff>251732</xdr:colOff>
      <xdr:row>20</xdr:row>
      <xdr:rowOff>68580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B8CA83CF-139C-4EE7-9D08-44CD4C24D5FC}"/>
            </a:ext>
          </a:extLst>
        </xdr:cNvPr>
        <xdr:cNvCxnSpPr>
          <a:stCxn id="13" idx="0"/>
        </xdr:cNvCxnSpPr>
      </xdr:nvCxnSpPr>
      <xdr:spPr>
        <a:xfrm flipH="1" flipV="1">
          <a:off x="9873345" y="2314304"/>
          <a:ext cx="175530" cy="17275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160020</xdr:colOff>
      <xdr:row>17</xdr:row>
      <xdr:rowOff>175260</xdr:rowOff>
    </xdr:from>
    <xdr:to>
      <xdr:col>8</xdr:col>
      <xdr:colOff>160020</xdr:colOff>
      <xdr:row>20</xdr:row>
      <xdr:rowOff>68580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417DCB26-7938-49D9-972B-F7ECECF86E86}"/>
            </a:ext>
          </a:extLst>
        </xdr:cNvPr>
        <xdr:cNvSpPr/>
      </xdr:nvSpPr>
      <xdr:spPr>
        <a:xfrm>
          <a:off x="4427220" y="3017520"/>
          <a:ext cx="609600" cy="4038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60416</xdr:colOff>
      <xdr:row>9</xdr:row>
      <xdr:rowOff>99060</xdr:rowOff>
    </xdr:from>
    <xdr:to>
      <xdr:col>8</xdr:col>
      <xdr:colOff>369026</xdr:colOff>
      <xdr:row>18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69E1104A-6BA0-490F-93D7-F3416F3F76E3}"/>
            </a:ext>
          </a:extLst>
        </xdr:cNvPr>
        <xdr:cNvCxnSpPr>
          <a:stCxn id="8" idx="0"/>
        </xdr:cNvCxnSpPr>
      </xdr:nvCxnSpPr>
      <xdr:spPr>
        <a:xfrm flipV="1">
          <a:off x="9272452" y="1895203"/>
          <a:ext cx="893717" cy="16562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28</xdr:row>
      <xdr:rowOff>108856</xdr:rowOff>
    </xdr:from>
    <xdr:to>
      <xdr:col>8</xdr:col>
      <xdr:colOff>206828</xdr:colOff>
      <xdr:row>43</xdr:row>
      <xdr:rowOff>76199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333C039-226C-49C6-A4F8-D6C3B6C16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239485</xdr:colOff>
      <xdr:row>19</xdr:row>
      <xdr:rowOff>32657</xdr:rowOff>
    </xdr:from>
    <xdr:to>
      <xdr:col>23</xdr:col>
      <xdr:colOff>544285</xdr:colOff>
      <xdr:row>34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534C2BB-0400-477D-9CEF-E7688BFFC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283029</xdr:colOff>
      <xdr:row>28</xdr:row>
      <xdr:rowOff>97971</xdr:rowOff>
    </xdr:from>
    <xdr:to>
      <xdr:col>15</xdr:col>
      <xdr:colOff>587829</xdr:colOff>
      <xdr:row>43</xdr:row>
      <xdr:rowOff>65314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C8C8331-09A5-4D97-8E61-FEC24CFB0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40</xdr:row>
      <xdr:rowOff>65313</xdr:rowOff>
    </xdr:from>
    <xdr:to>
      <xdr:col>2</xdr:col>
      <xdr:colOff>2492829</xdr:colOff>
      <xdr:row>55</xdr:row>
      <xdr:rowOff>32656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04092EE-42A7-43E6-997D-EB0150F49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185058</xdr:colOff>
      <xdr:row>44</xdr:row>
      <xdr:rowOff>65315</xdr:rowOff>
    </xdr:from>
    <xdr:to>
      <xdr:col>11</xdr:col>
      <xdr:colOff>478972</xdr:colOff>
      <xdr:row>59</xdr:row>
      <xdr:rowOff>32658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4656622-4464-4C0D-8232-083844039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244929</xdr:colOff>
      <xdr:row>9</xdr:row>
      <xdr:rowOff>81643</xdr:rowOff>
    </xdr:from>
    <xdr:to>
      <xdr:col>2</xdr:col>
      <xdr:colOff>1511754</xdr:colOff>
      <xdr:row>12</xdr:row>
      <xdr:rowOff>24493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603672E-DFE1-41EB-8560-290F7F99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9" y="1877786"/>
          <a:ext cx="12668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574222</xdr:colOff>
      <xdr:row>11</xdr:row>
      <xdr:rowOff>179615</xdr:rowOff>
    </xdr:from>
    <xdr:to>
      <xdr:col>7</xdr:col>
      <xdr:colOff>72118</xdr:colOff>
      <xdr:row>14</xdr:row>
      <xdr:rowOff>122465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36C7FEC-668E-400F-8E9C-046D78D1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329" y="2356758"/>
          <a:ext cx="12668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400051</xdr:colOff>
      <xdr:row>14</xdr:row>
      <xdr:rowOff>87085</xdr:rowOff>
    </xdr:from>
    <xdr:to>
      <xdr:col>7</xdr:col>
      <xdr:colOff>496661</xdr:colOff>
      <xdr:row>16</xdr:row>
      <xdr:rowOff>220435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56FB03B-1AD9-4D86-97C0-8EF7A20BE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872" y="2835728"/>
          <a:ext cx="12668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8164</xdr:colOff>
      <xdr:row>17</xdr:row>
      <xdr:rowOff>185057</xdr:rowOff>
    </xdr:from>
    <xdr:to>
      <xdr:col>8</xdr:col>
      <xdr:colOff>104775</xdr:colOff>
      <xdr:row>20</xdr:row>
      <xdr:rowOff>87085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B20E213-DD75-47C2-BE02-1CC42B15E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5093" y="3546021"/>
          <a:ext cx="12668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391885</xdr:colOff>
      <xdr:row>20</xdr:row>
      <xdr:rowOff>146958</xdr:rowOff>
    </xdr:from>
    <xdr:to>
      <xdr:col>9</xdr:col>
      <xdr:colOff>488496</xdr:colOff>
      <xdr:row>23</xdr:row>
      <xdr:rowOff>89808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A8B34F2-608A-49F5-BA13-4EF0DC9F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3921" y="4120244"/>
          <a:ext cx="12668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</xdr:colOff>
      <xdr:row>8</xdr:row>
      <xdr:rowOff>28575</xdr:rowOff>
    </xdr:from>
    <xdr:to>
      <xdr:col>16</xdr:col>
      <xdr:colOff>436245</xdr:colOff>
      <xdr:row>24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F9A5ED-F112-4C6E-8E14-5CF86AB99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</xdr:colOff>
      <xdr:row>25</xdr:row>
      <xdr:rowOff>0</xdr:rowOff>
    </xdr:from>
    <xdr:to>
      <xdr:col>16</xdr:col>
      <xdr:colOff>428625</xdr:colOff>
      <xdr:row>41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FBF325-FBB5-45DE-9FF5-538D5082D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523875</xdr:colOff>
      <xdr:row>25</xdr:row>
      <xdr:rowOff>9525</xdr:rowOff>
    </xdr:from>
    <xdr:to>
      <xdr:col>24</xdr:col>
      <xdr:colOff>323850</xdr:colOff>
      <xdr:row>41</xdr:row>
      <xdr:rowOff>70485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E8C4EE-8173-421D-85E3-D3920A438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476250</xdr:colOff>
      <xdr:row>8</xdr:row>
      <xdr:rowOff>28575</xdr:rowOff>
    </xdr:from>
    <xdr:to>
      <xdr:col>24</xdr:col>
      <xdr:colOff>190500</xdr:colOff>
      <xdr:row>24</xdr:row>
      <xdr:rowOff>60960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F0BF89-1D61-46B8-B62B-910C1741D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20</xdr:row>
      <xdr:rowOff>9525</xdr:rowOff>
    </xdr:from>
    <xdr:to>
      <xdr:col>17</xdr:col>
      <xdr:colOff>419100</xdr:colOff>
      <xdr:row>34</xdr:row>
      <xdr:rowOff>85725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46CCDA8-BE47-4F26-A967-09613AB96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38100</xdr:rowOff>
    </xdr:from>
    <xdr:to>
      <xdr:col>14</xdr:col>
      <xdr:colOff>114300</xdr:colOff>
      <xdr:row>17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19</xdr:row>
      <xdr:rowOff>38100</xdr:rowOff>
    </xdr:from>
    <xdr:to>
      <xdr:col>14</xdr:col>
      <xdr:colOff>114300</xdr:colOff>
      <xdr:row>35</xdr:row>
      <xdr:rowOff>99060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213360</xdr:colOff>
      <xdr:row>0</xdr:row>
      <xdr:rowOff>68580</xdr:rowOff>
    </xdr:from>
    <xdr:to>
      <xdr:col>15</xdr:col>
      <xdr:colOff>518160</xdr:colOff>
      <xdr:row>16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213360</xdr:colOff>
      <xdr:row>17</xdr:row>
      <xdr:rowOff>76200</xdr:rowOff>
    </xdr:from>
    <xdr:to>
      <xdr:col>15</xdr:col>
      <xdr:colOff>518160</xdr:colOff>
      <xdr:row>33</xdr:row>
      <xdr:rowOff>137160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34</xdr:row>
      <xdr:rowOff>152400</xdr:rowOff>
    </xdr:from>
    <xdr:to>
      <xdr:col>15</xdr:col>
      <xdr:colOff>495300</xdr:colOff>
      <xdr:row>51</xdr:row>
      <xdr:rowOff>45720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182880</xdr:colOff>
      <xdr:row>52</xdr:row>
      <xdr:rowOff>0</xdr:rowOff>
    </xdr:from>
    <xdr:to>
      <xdr:col>15</xdr:col>
      <xdr:colOff>487680</xdr:colOff>
      <xdr:row>68</xdr:row>
      <xdr:rowOff>60960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167640</xdr:colOff>
      <xdr:row>0</xdr:row>
      <xdr:rowOff>99060</xdr:rowOff>
    </xdr:from>
    <xdr:to>
      <xdr:col>23</xdr:col>
      <xdr:colOff>472440</xdr:colOff>
      <xdr:row>16</xdr:row>
      <xdr:rowOff>160020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129540</xdr:colOff>
      <xdr:row>17</xdr:row>
      <xdr:rowOff>30480</xdr:rowOff>
    </xdr:from>
    <xdr:to>
      <xdr:col>23</xdr:col>
      <xdr:colOff>434340</xdr:colOff>
      <xdr:row>33</xdr:row>
      <xdr:rowOff>91440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35</xdr:row>
      <xdr:rowOff>0</xdr:rowOff>
    </xdr:from>
    <xdr:to>
      <xdr:col>23</xdr:col>
      <xdr:colOff>304800</xdr:colOff>
      <xdr:row>51</xdr:row>
      <xdr:rowOff>60960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0</xdr:colOff>
      <xdr:row>35</xdr:row>
      <xdr:rowOff>0</xdr:rowOff>
    </xdr:from>
    <xdr:to>
      <xdr:col>32</xdr:col>
      <xdr:colOff>304800</xdr:colOff>
      <xdr:row>51</xdr:row>
      <xdr:rowOff>60960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12</xdr:col>
      <xdr:colOff>304800</xdr:colOff>
      <xdr:row>16</xdr:row>
      <xdr:rowOff>60960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17</xdr:row>
      <xdr:rowOff>0</xdr:rowOff>
    </xdr:from>
    <xdr:to>
      <xdr:col>12</xdr:col>
      <xdr:colOff>304800</xdr:colOff>
      <xdr:row>33</xdr:row>
      <xdr:rowOff>60960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411480</xdr:colOff>
      <xdr:row>2</xdr:row>
      <xdr:rowOff>22860</xdr:rowOff>
    </xdr:from>
    <xdr:to>
      <xdr:col>17</xdr:col>
      <xdr:colOff>106680</xdr:colOff>
      <xdr:row>18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8</xdr:row>
      <xdr:rowOff>144780</xdr:rowOff>
    </xdr:from>
    <xdr:to>
      <xdr:col>9</xdr:col>
      <xdr:colOff>419100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0</xdr:row>
      <xdr:rowOff>76200</xdr:rowOff>
    </xdr:from>
    <xdr:to>
      <xdr:col>5</xdr:col>
      <xdr:colOff>198120</xdr:colOff>
      <xdr:row>10</xdr:row>
      <xdr:rowOff>160020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GrpSpPr/>
      </xdr:nvGrpSpPr>
      <xdr:grpSpPr>
        <a:xfrm>
          <a:off x="982980" y="76200"/>
          <a:ext cx="2263140" cy="1760220"/>
          <a:chOff x="982980" y="76200"/>
          <a:chExt cx="2263140" cy="1760220"/>
        </a:xfrm>
      </xdr:grpSpPr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CxnSpPr/>
        </xdr:nvCxnSpPr>
        <xdr:spPr>
          <a:xfrm>
            <a:off x="1211580" y="1508760"/>
            <a:ext cx="184404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CxnSpPr/>
        </xdr:nvCxnSpPr>
        <xdr:spPr>
          <a:xfrm flipV="1">
            <a:off x="1219200" y="76200"/>
            <a:ext cx="0" cy="14097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Oval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1463040" y="112014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1630680" y="102870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Oval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/>
        </xdr:nvSpPr>
        <xdr:spPr>
          <a:xfrm>
            <a:off x="1676400" y="122682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1851660" y="113538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Oval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/>
        </xdr:nvSpPr>
        <xdr:spPr>
          <a:xfrm>
            <a:off x="1950720" y="99060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Oval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/>
        </xdr:nvSpPr>
        <xdr:spPr>
          <a:xfrm>
            <a:off x="2004060" y="125730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2057400" y="109728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2225040" y="102108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2385060" y="110490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/>
        </xdr:nvSpPr>
        <xdr:spPr>
          <a:xfrm>
            <a:off x="2209800" y="118872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/>
        </xdr:nvSpPr>
        <xdr:spPr>
          <a:xfrm>
            <a:off x="2522220" y="121158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/>
        </xdr:nvSpPr>
        <xdr:spPr>
          <a:xfrm>
            <a:off x="2636520" y="112014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/>
        </xdr:nvSpPr>
        <xdr:spPr>
          <a:xfrm>
            <a:off x="2758440" y="1196340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CxnSpPr/>
        </xdr:nvCxnSpPr>
        <xdr:spPr>
          <a:xfrm>
            <a:off x="1242060" y="845820"/>
            <a:ext cx="181356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CxnSpPr/>
        </xdr:nvCxnSpPr>
        <xdr:spPr>
          <a:xfrm>
            <a:off x="1211580" y="1394460"/>
            <a:ext cx="181356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/>
        </xdr:nvSpPr>
        <xdr:spPr>
          <a:xfrm>
            <a:off x="2979420" y="1478280"/>
            <a:ext cx="266700" cy="3581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y-GB" sz="1100">
                <a:latin typeface="Calibri" panose="020F0502020204030204" pitchFamily="34" charset="0"/>
              </a:rPr>
              <a:t>ŷ</a:t>
            </a:r>
            <a:endParaRPr lang="en-US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 txBox="1"/>
        </xdr:nvSpPr>
        <xdr:spPr>
          <a:xfrm>
            <a:off x="982980" y="182880"/>
            <a:ext cx="335280" cy="3581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y-GB" sz="1100">
                <a:latin typeface="Calibri" panose="020F0502020204030204" pitchFamily="34" charset="0"/>
              </a:rPr>
              <a:t>e</a:t>
            </a:r>
            <a:r>
              <a:rPr lang="cy-GB" sz="1100" baseline="30000">
                <a:latin typeface="Calibri" panose="020F0502020204030204" pitchFamily="34" charset="0"/>
              </a:rPr>
              <a:t>2</a:t>
            </a:r>
            <a:endParaRPr lang="en-US" sz="1100" baseline="30000"/>
          </a:p>
        </xdr:txBody>
      </xdr:sp>
    </xdr:grpSp>
    <xdr:clientData/>
  </xdr:twoCellAnchor>
  <xdr:twoCellAnchor>
    <xdr:from>
      <xdr:col>7</xdr:col>
      <xdr:colOff>251460</xdr:colOff>
      <xdr:row>9</xdr:row>
      <xdr:rowOff>53340</xdr:rowOff>
    </xdr:from>
    <xdr:to>
      <xdr:col>10</xdr:col>
      <xdr:colOff>266700</xdr:colOff>
      <xdr:row>9</xdr:row>
      <xdr:rowOff>53340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CxnSpPr/>
      </xdr:nvCxnSpPr>
      <xdr:spPr>
        <a:xfrm>
          <a:off x="4518660" y="1562100"/>
          <a:ext cx="184404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259080</xdr:colOff>
      <xdr:row>0</xdr:row>
      <xdr:rowOff>144780</xdr:rowOff>
    </xdr:from>
    <xdr:to>
      <xdr:col>7</xdr:col>
      <xdr:colOff>259080</xdr:colOff>
      <xdr:row>9</xdr:row>
      <xdr:rowOff>45720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CxnSpPr/>
      </xdr:nvCxnSpPr>
      <xdr:spPr>
        <a:xfrm flipV="1">
          <a:off x="4526280" y="144780"/>
          <a:ext cx="0" cy="1409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9</xdr:row>
      <xdr:rowOff>22860</xdr:rowOff>
    </xdr:from>
    <xdr:to>
      <xdr:col>10</xdr:col>
      <xdr:colOff>457200</xdr:colOff>
      <xdr:row>11</xdr:row>
      <xdr:rowOff>45720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/>
      </xdr:nvSpPr>
      <xdr:spPr>
        <a:xfrm>
          <a:off x="6286500" y="1531620"/>
          <a:ext cx="2667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y-GB" sz="1100">
              <a:latin typeface="Calibri" panose="020F0502020204030204" pitchFamily="34" charset="0"/>
            </a:rPr>
            <a:t>ŷ</a:t>
          </a:r>
          <a:endParaRPr lang="en-US" sz="1100"/>
        </a:p>
      </xdr:txBody>
    </xdr:sp>
    <xdr:clientData/>
  </xdr:twoCellAnchor>
  <xdr:twoCellAnchor>
    <xdr:from>
      <xdr:col>7</xdr:col>
      <xdr:colOff>22860</xdr:colOff>
      <xdr:row>1</xdr:row>
      <xdr:rowOff>83820</xdr:rowOff>
    </xdr:from>
    <xdr:to>
      <xdr:col>7</xdr:col>
      <xdr:colOff>358140</xdr:colOff>
      <xdr:row>3</xdr:row>
      <xdr:rowOff>106680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/>
      </xdr:nvSpPr>
      <xdr:spPr>
        <a:xfrm>
          <a:off x="4290060" y="251460"/>
          <a:ext cx="33528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y-GB" sz="1100">
              <a:latin typeface="Calibri" panose="020F0502020204030204" pitchFamily="34" charset="0"/>
            </a:rPr>
            <a:t>e</a:t>
          </a:r>
          <a:r>
            <a:rPr lang="cy-GB" sz="1100" baseline="30000">
              <a:latin typeface="Calibri" panose="020F0502020204030204" pitchFamily="34" charset="0"/>
            </a:rPr>
            <a:t>2</a:t>
          </a:r>
          <a:endParaRPr lang="en-US" sz="1100" baseline="30000"/>
        </a:p>
      </xdr:txBody>
    </xdr:sp>
    <xdr:clientData/>
  </xdr:twoCellAnchor>
  <xdr:twoCellAnchor>
    <xdr:from>
      <xdr:col>7</xdr:col>
      <xdr:colOff>533400</xdr:colOff>
      <xdr:row>7</xdr:row>
      <xdr:rowOff>60960</xdr:rowOff>
    </xdr:from>
    <xdr:to>
      <xdr:col>7</xdr:col>
      <xdr:colOff>579119</xdr:colOff>
      <xdr:row>7</xdr:row>
      <xdr:rowOff>106679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4800600" y="123444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533400</xdr:colOff>
      <xdr:row>6</xdr:row>
      <xdr:rowOff>38100</xdr:rowOff>
    </xdr:from>
    <xdr:to>
      <xdr:col>8</xdr:col>
      <xdr:colOff>579119</xdr:colOff>
      <xdr:row>6</xdr:row>
      <xdr:rowOff>83819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5410200" y="104394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114300</xdr:colOff>
      <xdr:row>8</xdr:row>
      <xdr:rowOff>0</xdr:rowOff>
    </xdr:from>
    <xdr:to>
      <xdr:col>8</xdr:col>
      <xdr:colOff>160019</xdr:colOff>
      <xdr:row>8</xdr:row>
      <xdr:rowOff>45719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>
        <a:xfrm>
          <a:off x="4991100" y="134112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220980</xdr:colOff>
      <xdr:row>7</xdr:row>
      <xdr:rowOff>38100</xdr:rowOff>
    </xdr:from>
    <xdr:to>
      <xdr:col>8</xdr:col>
      <xdr:colOff>266699</xdr:colOff>
      <xdr:row>7</xdr:row>
      <xdr:rowOff>83819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5097780" y="121158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541020</xdr:colOff>
      <xdr:row>2</xdr:row>
      <xdr:rowOff>15240</xdr:rowOff>
    </xdr:from>
    <xdr:to>
      <xdr:col>9</xdr:col>
      <xdr:colOff>586739</xdr:colOff>
      <xdr:row>2</xdr:row>
      <xdr:rowOff>60959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6027420" y="35052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312420</xdr:colOff>
      <xdr:row>7</xdr:row>
      <xdr:rowOff>121920</xdr:rowOff>
    </xdr:from>
    <xdr:to>
      <xdr:col>8</xdr:col>
      <xdr:colOff>358139</xdr:colOff>
      <xdr:row>7</xdr:row>
      <xdr:rowOff>167639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>
        <a:xfrm>
          <a:off x="5189220" y="129540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495300</xdr:colOff>
      <xdr:row>7</xdr:row>
      <xdr:rowOff>38100</xdr:rowOff>
    </xdr:from>
    <xdr:to>
      <xdr:col>8</xdr:col>
      <xdr:colOff>541019</xdr:colOff>
      <xdr:row>7</xdr:row>
      <xdr:rowOff>83819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5372100" y="121158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129540</xdr:colOff>
      <xdr:row>5</xdr:row>
      <xdr:rowOff>15240</xdr:rowOff>
    </xdr:from>
    <xdr:to>
      <xdr:col>9</xdr:col>
      <xdr:colOff>175259</xdr:colOff>
      <xdr:row>5</xdr:row>
      <xdr:rowOff>60959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5615940" y="85344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312420</xdr:colOff>
      <xdr:row>5</xdr:row>
      <xdr:rowOff>38100</xdr:rowOff>
    </xdr:from>
    <xdr:to>
      <xdr:col>9</xdr:col>
      <xdr:colOff>358139</xdr:colOff>
      <xdr:row>5</xdr:row>
      <xdr:rowOff>83819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5798820" y="87630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106680</xdr:colOff>
      <xdr:row>6</xdr:row>
      <xdr:rowOff>45720</xdr:rowOff>
    </xdr:from>
    <xdr:to>
      <xdr:col>9</xdr:col>
      <xdr:colOff>152399</xdr:colOff>
      <xdr:row>6</xdr:row>
      <xdr:rowOff>91439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5593080" y="105156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251460</xdr:colOff>
      <xdr:row>4</xdr:row>
      <xdr:rowOff>30480</xdr:rowOff>
    </xdr:from>
    <xdr:to>
      <xdr:col>9</xdr:col>
      <xdr:colOff>297179</xdr:colOff>
      <xdr:row>4</xdr:row>
      <xdr:rowOff>76199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5737860" y="70104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426720</xdr:colOff>
      <xdr:row>4</xdr:row>
      <xdr:rowOff>45720</xdr:rowOff>
    </xdr:from>
    <xdr:to>
      <xdr:col>9</xdr:col>
      <xdr:colOff>472439</xdr:colOff>
      <xdr:row>4</xdr:row>
      <xdr:rowOff>91439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5913120" y="71628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396240</xdr:colOff>
      <xdr:row>3</xdr:row>
      <xdr:rowOff>7620</xdr:rowOff>
    </xdr:from>
    <xdr:to>
      <xdr:col>9</xdr:col>
      <xdr:colOff>441959</xdr:colOff>
      <xdr:row>3</xdr:row>
      <xdr:rowOff>53339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5882640" y="51054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510540</xdr:colOff>
      <xdr:row>1</xdr:row>
      <xdr:rowOff>60960</xdr:rowOff>
    </xdr:from>
    <xdr:to>
      <xdr:col>10</xdr:col>
      <xdr:colOff>15240</xdr:colOff>
      <xdr:row>8</xdr:row>
      <xdr:rowOff>22860</xdr:rowOff>
    </xdr:to>
    <xdr:sp macro="" textlink="">
      <xdr:nvSpPr>
        <xdr:cNvPr id="42" name="Freeform: Shap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4777740" y="228600"/>
          <a:ext cx="1333500" cy="1135380"/>
        </a:xfrm>
        <a:custGeom>
          <a:avLst/>
          <a:gdLst>
            <a:gd name="connsiteX0" fmla="*/ 0 w 1333500"/>
            <a:gd name="connsiteY0" fmla="*/ 1135380 h 1135380"/>
            <a:gd name="connsiteX1" fmla="*/ 274320 w 1333500"/>
            <a:gd name="connsiteY1" fmla="*/ 1082040 h 1135380"/>
            <a:gd name="connsiteX2" fmla="*/ 670560 w 1333500"/>
            <a:gd name="connsiteY2" fmla="*/ 914400 h 1135380"/>
            <a:gd name="connsiteX3" fmla="*/ 967740 w 1333500"/>
            <a:gd name="connsiteY3" fmla="*/ 640080 h 1135380"/>
            <a:gd name="connsiteX4" fmla="*/ 1211580 w 1333500"/>
            <a:gd name="connsiteY4" fmla="*/ 312420 h 1135380"/>
            <a:gd name="connsiteX5" fmla="*/ 1333500 w 1333500"/>
            <a:gd name="connsiteY5" fmla="*/ 0 h 1135380"/>
            <a:gd name="connsiteX6" fmla="*/ 1333500 w 1333500"/>
            <a:gd name="connsiteY6" fmla="*/ 0 h 1135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33500" h="1135380">
              <a:moveTo>
                <a:pt x="0" y="1135380"/>
              </a:moveTo>
              <a:cubicBezTo>
                <a:pt x="81280" y="1127125"/>
                <a:pt x="162560" y="1118870"/>
                <a:pt x="274320" y="1082040"/>
              </a:cubicBezTo>
              <a:cubicBezTo>
                <a:pt x="386080" y="1045210"/>
                <a:pt x="554990" y="988060"/>
                <a:pt x="670560" y="914400"/>
              </a:cubicBezTo>
              <a:cubicBezTo>
                <a:pt x="786130" y="840740"/>
                <a:pt x="877570" y="740410"/>
                <a:pt x="967740" y="640080"/>
              </a:cubicBezTo>
              <a:cubicBezTo>
                <a:pt x="1057910" y="539750"/>
                <a:pt x="1150620" y="419100"/>
                <a:pt x="1211580" y="312420"/>
              </a:cubicBezTo>
              <a:cubicBezTo>
                <a:pt x="1272540" y="205740"/>
                <a:pt x="1333500" y="0"/>
                <a:pt x="1333500" y="0"/>
              </a:cubicBezTo>
              <a:lnTo>
                <a:pt x="1333500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601980</xdr:colOff>
      <xdr:row>9</xdr:row>
      <xdr:rowOff>160020</xdr:rowOff>
    </xdr:from>
    <xdr:to>
      <xdr:col>15</xdr:col>
      <xdr:colOff>7620</xdr:colOff>
      <xdr:row>9</xdr:row>
      <xdr:rowOff>160020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CxnSpPr/>
      </xdr:nvCxnSpPr>
      <xdr:spPr>
        <a:xfrm>
          <a:off x="7307580" y="1668780"/>
          <a:ext cx="184404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</xdr:row>
      <xdr:rowOff>45720</xdr:rowOff>
    </xdr:from>
    <xdr:to>
      <xdr:col>12</xdr:col>
      <xdr:colOff>0</xdr:colOff>
      <xdr:row>9</xdr:row>
      <xdr:rowOff>114300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CxnSpPr/>
      </xdr:nvCxnSpPr>
      <xdr:spPr>
        <a:xfrm flipV="1">
          <a:off x="7315200" y="213360"/>
          <a:ext cx="0" cy="1409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541020</xdr:colOff>
      <xdr:row>9</xdr:row>
      <xdr:rowOff>129540</xdr:rowOff>
    </xdr:from>
    <xdr:to>
      <xdr:col>15</xdr:col>
      <xdr:colOff>198120</xdr:colOff>
      <xdr:row>11</xdr:row>
      <xdr:rowOff>152400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/>
      </xdr:nvSpPr>
      <xdr:spPr>
        <a:xfrm>
          <a:off x="9075420" y="1638300"/>
          <a:ext cx="2667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y-GB" sz="1100">
              <a:latin typeface="Calibri" panose="020F0502020204030204" pitchFamily="34" charset="0"/>
            </a:rPr>
            <a:t>ŷ</a:t>
          </a:r>
          <a:endParaRPr lang="en-US" sz="1100"/>
        </a:p>
      </xdr:txBody>
    </xdr:sp>
    <xdr:clientData/>
  </xdr:twoCellAnchor>
  <xdr:twoCellAnchor>
    <xdr:from>
      <xdr:col>11</xdr:col>
      <xdr:colOff>373380</xdr:colOff>
      <xdr:row>1</xdr:row>
      <xdr:rowOff>152400</xdr:rowOff>
    </xdr:from>
    <xdr:to>
      <xdr:col>12</xdr:col>
      <xdr:colOff>99060</xdr:colOff>
      <xdr:row>4</xdr:row>
      <xdr:rowOff>7620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/>
      </xdr:nvSpPr>
      <xdr:spPr>
        <a:xfrm>
          <a:off x="7078980" y="320040"/>
          <a:ext cx="33528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y-GB" sz="1100">
              <a:latin typeface="Calibri" panose="020F0502020204030204" pitchFamily="34" charset="0"/>
            </a:rPr>
            <a:t>e</a:t>
          </a:r>
          <a:r>
            <a:rPr lang="cy-GB" sz="1100" baseline="30000">
              <a:latin typeface="Calibri" panose="020F0502020204030204" pitchFamily="34" charset="0"/>
            </a:rPr>
            <a:t>2</a:t>
          </a:r>
          <a:endParaRPr lang="en-US" sz="1100" baseline="30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65BC-EA9A-4BD8-B420-FEAF08AB13FA}">
  <dimension ref="A1:H128"/>
  <sheetViews>
    <sheetView tabSelected="1" workbookViewId="0">
      <selection activeCell="P1" sqref="P1"/>
    </sheetView>
  </sheetViews>
  <sheetFormatPr defaultColWidth="8.85546875" defaultRowHeight="12.75"/>
  <cols>
    <col min="1" max="3" width="8.85546875" style="46"/>
    <col min="4" max="4" width="35.28515625" style="46" customWidth="1"/>
    <col min="5" max="16384" width="8.85546875" style="46"/>
  </cols>
  <sheetData>
    <row r="1" spans="1:8">
      <c r="A1" s="46">
        <v>6.5</v>
      </c>
      <c r="D1" s="46" t="s">
        <v>49</v>
      </c>
      <c r="F1" s="46" t="s">
        <v>50</v>
      </c>
      <c r="H1" s="46" t="s">
        <v>51</v>
      </c>
    </row>
    <row r="2" spans="1:8">
      <c r="A2" s="46">
        <v>7.3</v>
      </c>
      <c r="D2" s="46" t="s">
        <v>52</v>
      </c>
      <c r="F2" s="46" t="s">
        <v>53</v>
      </c>
    </row>
    <row r="3" spans="1:8">
      <c r="A3" s="46">
        <v>8.3000000000000007</v>
      </c>
      <c r="D3" s="46" t="s">
        <v>54</v>
      </c>
      <c r="F3" s="46" t="s">
        <v>55</v>
      </c>
    </row>
    <row r="4" spans="1:8">
      <c r="A4" s="46">
        <v>8</v>
      </c>
      <c r="D4" s="46" t="s">
        <v>56</v>
      </c>
      <c r="F4" s="46" t="s">
        <v>57</v>
      </c>
    </row>
    <row r="5" spans="1:8">
      <c r="A5" s="46">
        <v>12.6</v>
      </c>
      <c r="D5" s="46" t="s">
        <v>58</v>
      </c>
      <c r="F5" s="46" t="s">
        <v>59</v>
      </c>
    </row>
    <row r="6" spans="1:8">
      <c r="A6" s="46">
        <v>13.6</v>
      </c>
      <c r="D6" s="46" t="s">
        <v>60</v>
      </c>
      <c r="F6" s="46" t="s">
        <v>61</v>
      </c>
    </row>
    <row r="7" spans="1:8">
      <c r="A7" s="46">
        <v>16.899999999999999</v>
      </c>
      <c r="D7" s="46" t="s">
        <v>62</v>
      </c>
      <c r="F7" s="46" t="s">
        <v>63</v>
      </c>
    </row>
    <row r="8" spans="1:8">
      <c r="A8" s="46">
        <v>18</v>
      </c>
      <c r="D8" s="46" t="s">
        <v>64</v>
      </c>
      <c r="F8" s="46" t="s">
        <v>65</v>
      </c>
    </row>
    <row r="9" spans="1:8">
      <c r="A9" s="46">
        <v>13.2</v>
      </c>
      <c r="D9" s="46" t="s">
        <v>66</v>
      </c>
      <c r="F9" s="46" t="s">
        <v>67</v>
      </c>
    </row>
    <row r="10" spans="1:8">
      <c r="A10" s="46">
        <v>11.9</v>
      </c>
      <c r="D10" s="46" t="s">
        <v>68</v>
      </c>
      <c r="F10" s="46" t="s">
        <v>69</v>
      </c>
    </row>
    <row r="11" spans="1:8">
      <c r="A11" s="46">
        <v>6.9</v>
      </c>
      <c r="D11" s="46" t="s">
        <v>70</v>
      </c>
      <c r="F11" s="46" t="s">
        <v>71</v>
      </c>
    </row>
    <row r="12" spans="1:8">
      <c r="A12" s="46">
        <v>4.3</v>
      </c>
      <c r="D12" s="46" t="s">
        <v>72</v>
      </c>
      <c r="F12" s="46" t="s">
        <v>73</v>
      </c>
    </row>
    <row r="13" spans="1:8">
      <c r="A13" s="46">
        <v>3.3</v>
      </c>
      <c r="D13" s="61" t="s">
        <v>74</v>
      </c>
      <c r="F13" s="46" t="s">
        <v>75</v>
      </c>
    </row>
    <row r="14" spans="1:8">
      <c r="A14" s="46">
        <v>1.5</v>
      </c>
      <c r="D14" s="46" t="s">
        <v>76</v>
      </c>
      <c r="F14" s="46" t="s">
        <v>77</v>
      </c>
    </row>
    <row r="15" spans="1:8">
      <c r="A15" s="46">
        <v>7.9</v>
      </c>
      <c r="D15" s="46" t="s">
        <v>78</v>
      </c>
      <c r="F15" s="46" t="s">
        <v>79</v>
      </c>
    </row>
    <row r="16" spans="1:8">
      <c r="A16" s="46">
        <v>7.9</v>
      </c>
      <c r="D16" s="46" t="s">
        <v>80</v>
      </c>
      <c r="F16" s="46" t="s">
        <v>79</v>
      </c>
    </row>
    <row r="17" spans="1:6">
      <c r="A17" s="46">
        <v>10.8</v>
      </c>
      <c r="D17" s="46" t="s">
        <v>81</v>
      </c>
      <c r="F17" s="46" t="s">
        <v>82</v>
      </c>
    </row>
    <row r="18" spans="1:6">
      <c r="A18" s="46">
        <v>12.1</v>
      </c>
      <c r="D18" s="46" t="s">
        <v>83</v>
      </c>
      <c r="F18" s="46" t="s">
        <v>84</v>
      </c>
    </row>
    <row r="19" spans="1:6">
      <c r="A19" s="46">
        <v>17.3</v>
      </c>
      <c r="D19" s="46" t="s">
        <v>85</v>
      </c>
      <c r="F19" s="46" t="s">
        <v>86</v>
      </c>
    </row>
    <row r="20" spans="1:6">
      <c r="A20" s="46">
        <v>17.100000000000001</v>
      </c>
      <c r="D20" s="46" t="s">
        <v>87</v>
      </c>
      <c r="F20" s="46" t="s">
        <v>88</v>
      </c>
    </row>
    <row r="21" spans="1:6">
      <c r="A21" s="46">
        <v>14.7</v>
      </c>
      <c r="D21" s="46" t="s">
        <v>89</v>
      </c>
      <c r="F21" s="46" t="s">
        <v>90</v>
      </c>
    </row>
    <row r="22" spans="1:6">
      <c r="A22" s="46">
        <v>10.199999999999999</v>
      </c>
      <c r="D22" s="46" t="s">
        <v>91</v>
      </c>
      <c r="F22" s="46" t="s">
        <v>92</v>
      </c>
    </row>
    <row r="23" spans="1:6">
      <c r="A23" s="46">
        <v>6.8</v>
      </c>
      <c r="D23" s="46" t="s">
        <v>93</v>
      </c>
      <c r="F23" s="46" t="s">
        <v>94</v>
      </c>
    </row>
    <row r="24" spans="1:6">
      <c r="A24" s="46">
        <v>4.7</v>
      </c>
      <c r="D24" s="46" t="s">
        <v>95</v>
      </c>
      <c r="F24" s="46" t="s">
        <v>96</v>
      </c>
    </row>
    <row r="25" spans="1:6">
      <c r="A25" s="46">
        <v>3.7</v>
      </c>
      <c r="D25" s="46" t="s">
        <v>97</v>
      </c>
      <c r="F25" s="46" t="s">
        <v>98</v>
      </c>
    </row>
    <row r="26" spans="1:6">
      <c r="A26" s="46">
        <v>5.4</v>
      </c>
      <c r="D26" s="46" t="s">
        <v>99</v>
      </c>
      <c r="F26" s="46" t="s">
        <v>100</v>
      </c>
    </row>
    <row r="27" spans="1:6">
      <c r="A27" s="46">
        <v>7.5</v>
      </c>
      <c r="D27" s="46" t="s">
        <v>101</v>
      </c>
      <c r="F27" s="46" t="s">
        <v>102</v>
      </c>
    </row>
    <row r="28" spans="1:6">
      <c r="A28" s="46">
        <v>8.6999999999999993</v>
      </c>
      <c r="D28" s="46" t="s">
        <v>103</v>
      </c>
      <c r="F28" s="46" t="s">
        <v>104</v>
      </c>
    </row>
    <row r="29" spans="1:6">
      <c r="A29" s="46">
        <v>13.6</v>
      </c>
      <c r="D29" s="46" t="s">
        <v>105</v>
      </c>
      <c r="F29" s="46" t="s">
        <v>61</v>
      </c>
    </row>
    <row r="30" spans="1:6">
      <c r="A30" s="46">
        <v>15.7</v>
      </c>
      <c r="D30" s="46" t="s">
        <v>106</v>
      </c>
      <c r="F30" s="46" t="s">
        <v>107</v>
      </c>
    </row>
    <row r="31" spans="1:6">
      <c r="A31" s="46">
        <v>16.2</v>
      </c>
      <c r="D31" s="46" t="s">
        <v>108</v>
      </c>
      <c r="F31" s="46" t="s">
        <v>109</v>
      </c>
    </row>
    <row r="32" spans="1:6">
      <c r="A32" s="46">
        <v>15.3</v>
      </c>
      <c r="D32" s="46" t="s">
        <v>110</v>
      </c>
      <c r="F32" s="46" t="s">
        <v>111</v>
      </c>
    </row>
    <row r="33" spans="1:6">
      <c r="A33" s="46">
        <v>13.4</v>
      </c>
      <c r="D33" s="46" t="s">
        <v>112</v>
      </c>
      <c r="F33" s="46" t="s">
        <v>113</v>
      </c>
    </row>
    <row r="34" spans="1:6">
      <c r="A34" s="46">
        <v>7.8</v>
      </c>
      <c r="D34" s="46" t="s">
        <v>114</v>
      </c>
      <c r="F34" s="46" t="s">
        <v>115</v>
      </c>
    </row>
    <row r="35" spans="1:6">
      <c r="A35" s="46">
        <v>7.4</v>
      </c>
      <c r="D35" s="46" t="s">
        <v>116</v>
      </c>
      <c r="F35" s="46" t="s">
        <v>117</v>
      </c>
    </row>
    <row r="36" spans="1:6">
      <c r="A36" s="46">
        <v>3.6</v>
      </c>
      <c r="D36" s="46" t="s">
        <v>118</v>
      </c>
      <c r="F36" s="46" t="s">
        <v>119</v>
      </c>
    </row>
    <row r="37" spans="1:6">
      <c r="A37" s="46">
        <v>5.9</v>
      </c>
      <c r="D37" s="46" t="s">
        <v>120</v>
      </c>
      <c r="F37" s="46" t="s">
        <v>121</v>
      </c>
    </row>
    <row r="38" spans="1:6">
      <c r="A38" s="46">
        <v>4.5999999999999996</v>
      </c>
      <c r="D38" s="46" t="s">
        <v>122</v>
      </c>
      <c r="F38" s="46" t="s">
        <v>123</v>
      </c>
    </row>
    <row r="39" spans="1:6">
      <c r="A39" s="46">
        <v>6.7</v>
      </c>
      <c r="D39" s="46" t="s">
        <v>124</v>
      </c>
      <c r="F39" s="46" t="s">
        <v>125</v>
      </c>
    </row>
    <row r="40" spans="1:6">
      <c r="A40" s="46">
        <v>9.5</v>
      </c>
      <c r="D40" s="46" t="s">
        <v>126</v>
      </c>
      <c r="F40" s="46" t="s">
        <v>127</v>
      </c>
    </row>
    <row r="41" spans="1:6">
      <c r="A41" s="46">
        <v>11.4</v>
      </c>
      <c r="D41" s="46" t="s">
        <v>128</v>
      </c>
      <c r="F41" s="46" t="s">
        <v>129</v>
      </c>
    </row>
    <row r="42" spans="1:6">
      <c r="A42" s="46">
        <v>15</v>
      </c>
      <c r="D42" s="46" t="s">
        <v>130</v>
      </c>
      <c r="F42" s="46" t="s">
        <v>131</v>
      </c>
    </row>
    <row r="43" spans="1:6">
      <c r="A43" s="46">
        <v>15.2</v>
      </c>
      <c r="D43" s="46" t="s">
        <v>132</v>
      </c>
      <c r="F43" s="46" t="s">
        <v>133</v>
      </c>
    </row>
    <row r="44" spans="1:6">
      <c r="A44" s="46">
        <v>14.6</v>
      </c>
      <c r="D44" s="46" t="s">
        <v>134</v>
      </c>
      <c r="F44" s="46" t="s">
        <v>135</v>
      </c>
    </row>
    <row r="45" spans="1:6">
      <c r="A45" s="46">
        <v>12.4</v>
      </c>
      <c r="D45" s="46" t="s">
        <v>136</v>
      </c>
      <c r="F45" s="46" t="s">
        <v>137</v>
      </c>
    </row>
    <row r="46" spans="1:6">
      <c r="A46" s="46">
        <v>8.5</v>
      </c>
      <c r="D46" s="46" t="s">
        <v>138</v>
      </c>
      <c r="F46" s="46" t="s">
        <v>139</v>
      </c>
    </row>
    <row r="47" spans="1:6">
      <c r="A47" s="46">
        <v>4.5999999999999996</v>
      </c>
      <c r="D47" s="46" t="s">
        <v>140</v>
      </c>
      <c r="F47" s="46" t="s">
        <v>141</v>
      </c>
    </row>
    <row r="48" spans="1:6">
      <c r="A48" s="46">
        <v>5.5</v>
      </c>
      <c r="D48" s="46" t="s">
        <v>142</v>
      </c>
      <c r="F48" s="46" t="s">
        <v>143</v>
      </c>
    </row>
    <row r="49" spans="1:6">
      <c r="A49" s="46">
        <v>5.3</v>
      </c>
      <c r="D49" s="46" t="s">
        <v>144</v>
      </c>
      <c r="F49" s="46" t="s">
        <v>145</v>
      </c>
    </row>
    <row r="50" spans="1:6">
      <c r="A50" s="46">
        <v>3.2</v>
      </c>
      <c r="D50" s="46" t="s">
        <v>146</v>
      </c>
      <c r="F50" s="46" t="s">
        <v>147</v>
      </c>
    </row>
    <row r="51" spans="1:6">
      <c r="A51" s="46">
        <v>7.7</v>
      </c>
      <c r="D51" s="46" t="s">
        <v>148</v>
      </c>
      <c r="F51" s="46" t="s">
        <v>149</v>
      </c>
    </row>
    <row r="52" spans="1:6">
      <c r="A52" s="46">
        <v>8.1</v>
      </c>
      <c r="D52" s="46" t="s">
        <v>150</v>
      </c>
      <c r="F52" s="46" t="s">
        <v>151</v>
      </c>
    </row>
    <row r="53" spans="1:6">
      <c r="A53" s="46">
        <v>10.7</v>
      </c>
      <c r="D53" s="46" t="s">
        <v>152</v>
      </c>
      <c r="F53" s="46" t="s">
        <v>153</v>
      </c>
    </row>
    <row r="54" spans="1:6">
      <c r="A54" s="46">
        <v>14.5</v>
      </c>
      <c r="D54" s="46" t="s">
        <v>154</v>
      </c>
      <c r="F54" s="46" t="s">
        <v>155</v>
      </c>
    </row>
    <row r="55" spans="1:6">
      <c r="A55" s="46">
        <v>18</v>
      </c>
      <c r="D55" s="46" t="s">
        <v>156</v>
      </c>
      <c r="F55" s="46" t="s">
        <v>65</v>
      </c>
    </row>
    <row r="56" spans="1:6">
      <c r="A56" s="46">
        <v>16</v>
      </c>
      <c r="D56" s="46" t="s">
        <v>157</v>
      </c>
      <c r="F56" s="46" t="s">
        <v>158</v>
      </c>
    </row>
    <row r="57" spans="1:6">
      <c r="A57" s="46">
        <v>12.7</v>
      </c>
      <c r="D57" s="46" t="s">
        <v>159</v>
      </c>
      <c r="F57" s="46" t="s">
        <v>160</v>
      </c>
    </row>
    <row r="58" spans="1:6">
      <c r="A58" s="46">
        <v>10.199999999999999</v>
      </c>
      <c r="D58" s="46" t="s">
        <v>161</v>
      </c>
      <c r="F58" s="46" t="s">
        <v>92</v>
      </c>
    </row>
    <row r="59" spans="1:6">
      <c r="A59" s="46">
        <v>10.1</v>
      </c>
      <c r="D59" s="46" t="s">
        <v>162</v>
      </c>
      <c r="F59" s="46" t="s">
        <v>163</v>
      </c>
    </row>
    <row r="60" spans="1:6">
      <c r="A60" s="46">
        <v>6.4</v>
      </c>
      <c r="D60" s="46" t="s">
        <v>164</v>
      </c>
      <c r="F60" s="46" t="s">
        <v>165</v>
      </c>
    </row>
    <row r="61" spans="1:6">
      <c r="A61" s="46">
        <v>4.8</v>
      </c>
      <c r="D61" s="46" t="s">
        <v>166</v>
      </c>
      <c r="F61" s="46" t="s">
        <v>167</v>
      </c>
    </row>
    <row r="62" spans="1:6">
      <c r="A62" s="46">
        <v>6.5</v>
      </c>
      <c r="D62" s="46" t="s">
        <v>168</v>
      </c>
      <c r="F62" s="46" t="s">
        <v>169</v>
      </c>
    </row>
    <row r="63" spans="1:6">
      <c r="A63" s="46">
        <v>5.6</v>
      </c>
      <c r="D63" s="46" t="s">
        <v>170</v>
      </c>
      <c r="F63" s="46" t="s">
        <v>171</v>
      </c>
    </row>
    <row r="64" spans="1:6">
      <c r="A64" s="46">
        <v>9.1</v>
      </c>
      <c r="D64" s="46" t="s">
        <v>172</v>
      </c>
      <c r="F64" s="46" t="s">
        <v>173</v>
      </c>
    </row>
    <row r="65" spans="1:6">
      <c r="A65" s="46">
        <v>11.6</v>
      </c>
      <c r="D65" s="46" t="s">
        <v>174</v>
      </c>
      <c r="F65" s="46" t="s">
        <v>175</v>
      </c>
    </row>
    <row r="66" spans="1:6">
      <c r="A66" s="46">
        <v>14.3</v>
      </c>
      <c r="D66" s="46" t="s">
        <v>176</v>
      </c>
      <c r="F66" s="46" t="s">
        <v>177</v>
      </c>
    </row>
    <row r="67" spans="1:6">
      <c r="A67" s="46">
        <v>18.600000000000001</v>
      </c>
      <c r="D67" s="46" t="s">
        <v>178</v>
      </c>
      <c r="F67" s="46" t="s">
        <v>179</v>
      </c>
    </row>
    <row r="68" spans="1:6">
      <c r="A68" s="46">
        <v>19.2</v>
      </c>
      <c r="D68" s="46" t="s">
        <v>180</v>
      </c>
      <c r="F68" s="46" t="s">
        <v>181</v>
      </c>
    </row>
    <row r="69" spans="1:6">
      <c r="A69" s="46">
        <v>13.7</v>
      </c>
      <c r="D69" s="46" t="s">
        <v>182</v>
      </c>
      <c r="F69" s="46" t="s">
        <v>183</v>
      </c>
    </row>
    <row r="70" spans="1:6">
      <c r="A70" s="46">
        <v>12.9</v>
      </c>
      <c r="D70" s="46" t="s">
        <v>184</v>
      </c>
      <c r="F70" s="46" t="s">
        <v>185</v>
      </c>
    </row>
    <row r="71" spans="1:6">
      <c r="A71" s="46">
        <v>7.7</v>
      </c>
      <c r="D71" s="46" t="s">
        <v>186</v>
      </c>
      <c r="F71" s="46" t="s">
        <v>187</v>
      </c>
    </row>
    <row r="72" spans="1:6">
      <c r="A72" s="46">
        <v>2.2999999999999998</v>
      </c>
      <c r="D72" s="46" t="s">
        <v>188</v>
      </c>
      <c r="F72" s="46" t="s">
        <v>189</v>
      </c>
    </row>
    <row r="73" spans="1:6">
      <c r="A73" s="46">
        <v>4.3</v>
      </c>
      <c r="D73" s="46" t="s">
        <v>190</v>
      </c>
      <c r="F73" s="46" t="s">
        <v>191</v>
      </c>
    </row>
    <row r="74" spans="1:6">
      <c r="A74" s="46">
        <v>2.5</v>
      </c>
      <c r="D74" s="46" t="s">
        <v>192</v>
      </c>
      <c r="F74" s="46" t="s">
        <v>193</v>
      </c>
    </row>
    <row r="75" spans="1:6">
      <c r="A75" s="46">
        <v>4.5</v>
      </c>
      <c r="D75" s="46" t="s">
        <v>194</v>
      </c>
      <c r="F75" s="46" t="s">
        <v>195</v>
      </c>
    </row>
    <row r="76" spans="1:6">
      <c r="A76" s="46">
        <v>8.5</v>
      </c>
      <c r="D76" s="46" t="s">
        <v>196</v>
      </c>
      <c r="F76" s="46" t="s">
        <v>139</v>
      </c>
    </row>
    <row r="77" spans="1:6">
      <c r="A77" s="46">
        <v>9.1</v>
      </c>
      <c r="D77" s="46" t="s">
        <v>197</v>
      </c>
      <c r="F77" s="46" t="s">
        <v>198</v>
      </c>
    </row>
    <row r="78" spans="1:6">
      <c r="A78" s="46">
        <v>14.4</v>
      </c>
      <c r="D78" s="46" t="s">
        <v>199</v>
      </c>
      <c r="F78" s="46" t="s">
        <v>200</v>
      </c>
    </row>
    <row r="79" spans="1:6">
      <c r="A79" s="46">
        <v>16.5</v>
      </c>
      <c r="D79" s="46" t="s">
        <v>201</v>
      </c>
      <c r="F79" s="46" t="s">
        <v>202</v>
      </c>
    </row>
    <row r="80" spans="1:6">
      <c r="A80" s="46">
        <v>16.5</v>
      </c>
      <c r="D80" s="46" t="s">
        <v>203</v>
      </c>
      <c r="F80" s="46" t="s">
        <v>202</v>
      </c>
    </row>
    <row r="81" spans="1:6">
      <c r="A81" s="46">
        <v>13.6</v>
      </c>
      <c r="D81" s="46" t="s">
        <v>204</v>
      </c>
      <c r="F81" s="46" t="s">
        <v>61</v>
      </c>
    </row>
    <row r="82" spans="1:6">
      <c r="A82" s="46">
        <v>11.7</v>
      </c>
      <c r="D82" s="46" t="s">
        <v>205</v>
      </c>
      <c r="F82" s="46" t="s">
        <v>206</v>
      </c>
    </row>
    <row r="83" spans="1:6">
      <c r="A83" s="46">
        <v>5.9</v>
      </c>
      <c r="D83" s="46" t="s">
        <v>207</v>
      </c>
      <c r="F83" s="46" t="s">
        <v>121</v>
      </c>
    </row>
    <row r="84" spans="1:6">
      <c r="A84" s="46">
        <v>2.9</v>
      </c>
      <c r="D84" s="46" t="s">
        <v>208</v>
      </c>
      <c r="F84" s="46" t="s">
        <v>209</v>
      </c>
    </row>
    <row r="85" spans="1:6">
      <c r="A85" s="46">
        <v>2.5</v>
      </c>
      <c r="D85" s="46" t="s">
        <v>210</v>
      </c>
      <c r="F85" s="46" t="s">
        <v>211</v>
      </c>
    </row>
    <row r="86" spans="1:6">
      <c r="A86" s="46">
        <v>6.7</v>
      </c>
      <c r="D86" s="46" t="s">
        <v>212</v>
      </c>
      <c r="F86" s="46" t="s">
        <v>213</v>
      </c>
    </row>
    <row r="87" spans="1:6">
      <c r="A87" s="46">
        <v>8.4</v>
      </c>
      <c r="D87" s="46" t="s">
        <v>214</v>
      </c>
      <c r="F87" s="46" t="s">
        <v>215</v>
      </c>
    </row>
    <row r="88" spans="1:6">
      <c r="A88" s="46">
        <v>9</v>
      </c>
      <c r="D88" s="46" t="s">
        <v>216</v>
      </c>
      <c r="F88" s="46" t="s">
        <v>217</v>
      </c>
    </row>
    <row r="89" spans="1:6">
      <c r="A89" s="46">
        <v>11.5</v>
      </c>
      <c r="D89" s="46" t="s">
        <v>218</v>
      </c>
      <c r="F89" s="46" t="s">
        <v>219</v>
      </c>
    </row>
    <row r="90" spans="1:6">
      <c r="A90" s="46">
        <v>14.1</v>
      </c>
      <c r="D90" s="46" t="s">
        <v>220</v>
      </c>
      <c r="F90" s="46" t="s">
        <v>221</v>
      </c>
    </row>
    <row r="91" spans="1:6">
      <c r="A91" s="46">
        <v>16.7</v>
      </c>
      <c r="D91" s="46" t="s">
        <v>222</v>
      </c>
      <c r="F91" s="46" t="s">
        <v>223</v>
      </c>
    </row>
    <row r="92" spans="1:6">
      <c r="A92" s="46">
        <v>18.899999999999999</v>
      </c>
      <c r="D92" s="46" t="s">
        <v>224</v>
      </c>
      <c r="F92" s="46" t="s">
        <v>225</v>
      </c>
    </row>
    <row r="93" spans="1:6">
      <c r="A93" s="46">
        <v>14.2</v>
      </c>
      <c r="D93" s="46" t="s">
        <v>226</v>
      </c>
      <c r="F93" s="46" t="s">
        <v>227</v>
      </c>
    </row>
    <row r="94" spans="1:6">
      <c r="A94" s="46">
        <v>10.199999999999999</v>
      </c>
      <c r="D94" s="46" t="s">
        <v>228</v>
      </c>
      <c r="F94" s="46" t="s">
        <v>92</v>
      </c>
    </row>
    <row r="95" spans="1:6">
      <c r="A95" s="46">
        <v>8.4</v>
      </c>
      <c r="D95" s="46" t="s">
        <v>229</v>
      </c>
      <c r="F95" s="46" t="s">
        <v>215</v>
      </c>
    </row>
    <row r="96" spans="1:6">
      <c r="A96" s="46">
        <v>5.8</v>
      </c>
      <c r="D96" s="46" t="s">
        <v>230</v>
      </c>
      <c r="F96" s="46" t="s">
        <v>231</v>
      </c>
    </row>
    <row r="97" spans="1:6">
      <c r="A97" s="46">
        <v>5.2</v>
      </c>
      <c r="D97" s="46" t="s">
        <v>232</v>
      </c>
      <c r="F97" s="46" t="s">
        <v>233</v>
      </c>
    </row>
    <row r="98" spans="1:6">
      <c r="A98" s="46">
        <v>7.3</v>
      </c>
      <c r="D98" s="46" t="s">
        <v>234</v>
      </c>
      <c r="F98" s="46" t="s">
        <v>235</v>
      </c>
    </row>
    <row r="99" spans="1:6">
      <c r="A99" s="46">
        <v>7.9</v>
      </c>
      <c r="D99" s="46" t="s">
        <v>236</v>
      </c>
      <c r="F99" s="46" t="s">
        <v>79</v>
      </c>
    </row>
    <row r="100" spans="1:6">
      <c r="A100" s="46">
        <v>7.7</v>
      </c>
      <c r="D100" s="46" t="s">
        <v>237</v>
      </c>
      <c r="F100" s="46" t="s">
        <v>149</v>
      </c>
    </row>
    <row r="101" spans="1:6">
      <c r="A101" s="46">
        <v>13.1</v>
      </c>
      <c r="D101" s="46" t="s">
        <v>238</v>
      </c>
      <c r="F101" s="46" t="s">
        <v>239</v>
      </c>
    </row>
    <row r="102" spans="1:6">
      <c r="A102" s="46">
        <v>14.2</v>
      </c>
      <c r="D102" s="46" t="s">
        <v>240</v>
      </c>
      <c r="F102" s="46" t="s">
        <v>227</v>
      </c>
    </row>
    <row r="103" spans="1:6">
      <c r="A103" s="46">
        <v>15.5</v>
      </c>
      <c r="D103" s="46" t="s">
        <v>241</v>
      </c>
      <c r="F103" s="46" t="s">
        <v>242</v>
      </c>
    </row>
    <row r="104" spans="1:6">
      <c r="A104" s="46">
        <v>15.9</v>
      </c>
      <c r="D104" s="46" t="s">
        <v>243</v>
      </c>
      <c r="F104" s="46" t="s">
        <v>244</v>
      </c>
    </row>
    <row r="105" spans="1:6">
      <c r="A105" s="46">
        <v>14.9</v>
      </c>
      <c r="D105" s="46" t="s">
        <v>245</v>
      </c>
      <c r="F105" s="46" t="s">
        <v>246</v>
      </c>
    </row>
    <row r="106" spans="1:6">
      <c r="A106" s="46">
        <v>10.6</v>
      </c>
      <c r="D106" s="46" t="s">
        <v>247</v>
      </c>
      <c r="F106" s="46" t="s">
        <v>248</v>
      </c>
    </row>
    <row r="107" spans="1:6">
      <c r="A107" s="46">
        <v>6.2</v>
      </c>
      <c r="D107" s="46" t="s">
        <v>249</v>
      </c>
      <c r="F107" s="46" t="s">
        <v>250</v>
      </c>
    </row>
    <row r="108" spans="1:6">
      <c r="A108" s="46">
        <v>5.5</v>
      </c>
      <c r="D108" s="46" t="s">
        <v>251</v>
      </c>
      <c r="F108" s="46" t="s">
        <v>252</v>
      </c>
    </row>
    <row r="109" spans="1:6">
      <c r="A109" s="46">
        <v>5.5</v>
      </c>
      <c r="D109" s="46" t="s">
        <v>253</v>
      </c>
      <c r="F109" s="46" t="s">
        <v>254</v>
      </c>
    </row>
    <row r="110" spans="1:6">
      <c r="A110" s="46">
        <v>5.3</v>
      </c>
      <c r="D110" s="46" t="s">
        <v>255</v>
      </c>
      <c r="F110" s="46" t="s">
        <v>256</v>
      </c>
    </row>
    <row r="111" spans="1:6">
      <c r="A111" s="46">
        <v>7.4</v>
      </c>
      <c r="D111" s="46" t="s">
        <v>257</v>
      </c>
      <c r="F111" s="46" t="s">
        <v>117</v>
      </c>
    </row>
    <row r="112" spans="1:6">
      <c r="A112" s="46">
        <v>9.4</v>
      </c>
      <c r="D112" s="46" t="s">
        <v>258</v>
      </c>
      <c r="F112" s="46" t="s">
        <v>259</v>
      </c>
    </row>
    <row r="113" spans="1:6">
      <c r="A113" s="46">
        <v>12.9</v>
      </c>
      <c r="D113" s="46" t="s">
        <v>260</v>
      </c>
      <c r="F113" s="46" t="s">
        <v>185</v>
      </c>
    </row>
    <row r="114" spans="1:6">
      <c r="A114" s="46">
        <v>13.9</v>
      </c>
      <c r="D114" s="46" t="s">
        <v>261</v>
      </c>
      <c r="F114" s="46" t="s">
        <v>262</v>
      </c>
    </row>
    <row r="115" spans="1:6">
      <c r="A115" s="46">
        <v>17.7</v>
      </c>
      <c r="D115" s="46" t="s">
        <v>263</v>
      </c>
      <c r="F115" s="46" t="s">
        <v>264</v>
      </c>
    </row>
    <row r="116" spans="1:6">
      <c r="A116" s="46">
        <v>16.100000000000001</v>
      </c>
      <c r="D116" s="46" t="s">
        <v>265</v>
      </c>
      <c r="F116" s="46" t="s">
        <v>266</v>
      </c>
    </row>
    <row r="117" spans="1:6">
      <c r="A117" s="46">
        <v>15.6</v>
      </c>
      <c r="D117" s="46" t="s">
        <v>267</v>
      </c>
      <c r="F117" s="46" t="s">
        <v>268</v>
      </c>
    </row>
    <row r="118" spans="1:6">
      <c r="A118" s="46">
        <v>10.7</v>
      </c>
      <c r="D118" s="46" t="s">
        <v>269</v>
      </c>
      <c r="F118" s="46" t="s">
        <v>153</v>
      </c>
    </row>
    <row r="119" spans="1:6">
      <c r="A119" s="46">
        <v>7.9</v>
      </c>
      <c r="D119" s="46" t="s">
        <v>270</v>
      </c>
      <c r="F119" s="46" t="s">
        <v>79</v>
      </c>
    </row>
    <row r="120" spans="1:6">
      <c r="A120" s="46">
        <v>5</v>
      </c>
      <c r="D120" s="46" t="s">
        <v>271</v>
      </c>
      <c r="F120" s="46" t="s">
        <v>272</v>
      </c>
    </row>
    <row r="121" spans="1:6">
      <c r="A121" s="46">
        <v>4.9000000000000004</v>
      </c>
      <c r="D121" s="46" t="s">
        <v>273</v>
      </c>
      <c r="F121" s="46" t="s">
        <v>274</v>
      </c>
    </row>
    <row r="122" spans="1:6">
      <c r="A122" s="46">
        <v>6.3</v>
      </c>
      <c r="D122" s="46" t="s">
        <v>275</v>
      </c>
      <c r="F122" s="46" t="s">
        <v>276</v>
      </c>
    </row>
    <row r="123" spans="1:6">
      <c r="A123" s="46">
        <v>7.6</v>
      </c>
      <c r="D123" s="46" t="s">
        <v>277</v>
      </c>
      <c r="F123" s="46" t="s">
        <v>278</v>
      </c>
    </row>
    <row r="124" spans="1:6">
      <c r="A124" s="46">
        <v>7.8</v>
      </c>
      <c r="D124" s="46" t="s">
        <v>279</v>
      </c>
      <c r="F124" s="46" t="s">
        <v>115</v>
      </c>
    </row>
    <row r="125" spans="1:6">
      <c r="A125" s="46">
        <v>12.1</v>
      </c>
      <c r="D125" s="46" t="s">
        <v>280</v>
      </c>
      <c r="F125" s="46" t="s">
        <v>84</v>
      </c>
    </row>
    <row r="126" spans="1:6">
      <c r="A126" s="46">
        <v>15.1</v>
      </c>
      <c r="D126" s="46" t="s">
        <v>281</v>
      </c>
      <c r="F126" s="46" t="s">
        <v>282</v>
      </c>
    </row>
    <row r="127" spans="1:6">
      <c r="A127" s="46">
        <v>15.5</v>
      </c>
      <c r="D127" s="46" t="s">
        <v>283</v>
      </c>
      <c r="F127" s="46" t="s">
        <v>242</v>
      </c>
    </row>
    <row r="128" spans="1:6">
      <c r="A128" s="46">
        <v>16.600000000000001</v>
      </c>
      <c r="D128" s="46" t="s">
        <v>284</v>
      </c>
      <c r="F128" s="46" t="s">
        <v>285</v>
      </c>
    </row>
  </sheetData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0"/>
  <sheetViews>
    <sheetView workbookViewId="0">
      <selection activeCell="O25" sqref="O25"/>
    </sheetView>
  </sheetViews>
  <sheetFormatPr defaultRowHeight="12.75"/>
  <cols>
    <col min="1" max="1" width="5.5703125" customWidth="1"/>
    <col min="2" max="2" width="8" customWidth="1"/>
  </cols>
  <sheetData>
    <row r="1" spans="1:4">
      <c r="A1">
        <f t="shared" ref="A1:A32" ca="1" si="0">RAND()</f>
        <v>0.99277194566582694</v>
      </c>
      <c r="B1">
        <f ca="1">A1</f>
        <v>0.99277194566582694</v>
      </c>
      <c r="C1">
        <v>0.53679886440146163</v>
      </c>
      <c r="D1">
        <v>0.53679886440146163</v>
      </c>
    </row>
    <row r="2" spans="1:4">
      <c r="A2">
        <f t="shared" ca="1" si="0"/>
        <v>4.7038113120608571E-2</v>
      </c>
      <c r="B2">
        <f ca="1">A2+B1-0.5</f>
        <v>0.5398100587864354</v>
      </c>
      <c r="C2">
        <v>0.98302876202671841</v>
      </c>
      <c r="D2">
        <v>1.01982762642818</v>
      </c>
    </row>
    <row r="3" spans="1:4">
      <c r="A3">
        <f t="shared" ca="1" si="0"/>
        <v>0.73501997318538859</v>
      </c>
      <c r="B3">
        <f t="shared" ref="B3:B66" ca="1" si="1">A3+B2-0.5</f>
        <v>0.77483003197182398</v>
      </c>
      <c r="C3">
        <v>3.3578220319929408E-2</v>
      </c>
      <c r="D3">
        <v>0.55340584674810955</v>
      </c>
    </row>
    <row r="4" spans="1:4">
      <c r="A4">
        <f t="shared" ca="1" si="0"/>
        <v>0.27034720611409013</v>
      </c>
      <c r="B4">
        <f t="shared" ca="1" si="1"/>
        <v>0.54517723808591412</v>
      </c>
      <c r="C4">
        <v>0.11297428675465238</v>
      </c>
      <c r="D4">
        <v>0.16638013350276193</v>
      </c>
    </row>
    <row r="5" spans="1:4">
      <c r="A5">
        <f t="shared" ca="1" si="0"/>
        <v>0.9829043453622619</v>
      </c>
      <c r="B5">
        <f t="shared" ca="1" si="1"/>
        <v>1.028081583448176</v>
      </c>
      <c r="C5">
        <v>0.73179721744097948</v>
      </c>
      <c r="D5">
        <v>0.3981773509437414</v>
      </c>
    </row>
    <row r="6" spans="1:4">
      <c r="A6">
        <f t="shared" ca="1" si="0"/>
        <v>0.48616084654091507</v>
      </c>
      <c r="B6">
        <f t="shared" ca="1" si="1"/>
        <v>1.0142424299890911</v>
      </c>
      <c r="C6">
        <v>0.19179948785942358</v>
      </c>
      <c r="D6">
        <v>8.9976838803164982E-2</v>
      </c>
    </row>
    <row r="7" spans="1:4">
      <c r="A7">
        <f t="shared" ca="1" si="0"/>
        <v>0.42126222437999117</v>
      </c>
      <c r="B7">
        <f t="shared" ca="1" si="1"/>
        <v>0.93550465436908237</v>
      </c>
      <c r="C7">
        <v>0.87409726739896532</v>
      </c>
      <c r="D7">
        <v>0.4640741062021303</v>
      </c>
    </row>
    <row r="8" spans="1:4">
      <c r="A8">
        <f t="shared" ca="1" si="0"/>
        <v>0.92273099908516309</v>
      </c>
      <c r="B8">
        <f t="shared" ca="1" si="1"/>
        <v>1.3582356534542455</v>
      </c>
      <c r="C8">
        <v>0.72059012523837129</v>
      </c>
      <c r="D8">
        <v>0.68466423144050159</v>
      </c>
    </row>
    <row r="9" spans="1:4">
      <c r="A9">
        <f t="shared" ca="1" si="0"/>
        <v>0.27001360809583408</v>
      </c>
      <c r="B9">
        <f t="shared" ca="1" si="1"/>
        <v>1.1282492615500797</v>
      </c>
      <c r="C9">
        <v>0.12694696604446776</v>
      </c>
      <c r="D9">
        <v>0.31161119748496935</v>
      </c>
    </row>
    <row r="10" spans="1:4">
      <c r="A10">
        <f t="shared" ca="1" si="0"/>
        <v>5.9577906601894215E-2</v>
      </c>
      <c r="B10">
        <f t="shared" ca="1" si="1"/>
        <v>0.68782716815197387</v>
      </c>
      <c r="C10">
        <v>0.95748052271784378</v>
      </c>
      <c r="D10">
        <v>0.76909172020281313</v>
      </c>
    </row>
    <row r="11" spans="1:4">
      <c r="A11">
        <f t="shared" ca="1" si="0"/>
        <v>8.3229168616305471E-2</v>
      </c>
      <c r="B11">
        <f t="shared" ca="1" si="1"/>
        <v>0.27105633676827934</v>
      </c>
      <c r="C11">
        <v>0.62754061194381183</v>
      </c>
      <c r="D11">
        <v>0.89663233214662497</v>
      </c>
    </row>
    <row r="12" spans="1:4">
      <c r="A12">
        <f t="shared" ca="1" si="0"/>
        <v>0.63272370439826486</v>
      </c>
      <c r="B12">
        <f t="shared" ca="1" si="1"/>
        <v>0.4037800411665442</v>
      </c>
      <c r="C12">
        <v>0.287676900176006</v>
      </c>
      <c r="D12">
        <v>0.68430923232263097</v>
      </c>
    </row>
    <row r="13" spans="1:4">
      <c r="A13">
        <f t="shared" ca="1" si="0"/>
        <v>0.25055376894585102</v>
      </c>
      <c r="B13">
        <f t="shared" ca="1" si="1"/>
        <v>0.15433381011239522</v>
      </c>
      <c r="C13">
        <v>0.48616362855493311</v>
      </c>
      <c r="D13">
        <v>0.67047286087756408</v>
      </c>
    </row>
    <row r="14" spans="1:4">
      <c r="A14">
        <f t="shared" ca="1" si="0"/>
        <v>0.420430122204695</v>
      </c>
      <c r="B14">
        <f t="shared" ca="1" si="1"/>
        <v>7.476393231709022E-2</v>
      </c>
      <c r="C14">
        <v>0.82432303799811013</v>
      </c>
      <c r="D14">
        <v>0.99479589887567421</v>
      </c>
    </row>
    <row r="15" spans="1:4">
      <c r="A15">
        <f t="shared" ca="1" si="0"/>
        <v>2.0620591369257202E-2</v>
      </c>
      <c r="B15">
        <f t="shared" ca="1" si="1"/>
        <v>-0.40461547631365258</v>
      </c>
      <c r="C15">
        <v>0.88788317943959427</v>
      </c>
      <c r="D15">
        <v>1.3826790783152685</v>
      </c>
    </row>
    <row r="16" spans="1:4">
      <c r="A16">
        <f t="shared" ca="1" si="0"/>
        <v>0.91823958801282424</v>
      </c>
      <c r="B16">
        <f t="shared" ca="1" si="1"/>
        <v>1.3624111699171659E-2</v>
      </c>
      <c r="C16">
        <v>0.11203227625534762</v>
      </c>
      <c r="D16">
        <v>0.9947113545706161</v>
      </c>
    </row>
    <row r="17" spans="1:4">
      <c r="A17">
        <f t="shared" ca="1" si="0"/>
        <v>0.8384249002127957</v>
      </c>
      <c r="B17">
        <f t="shared" ca="1" si="1"/>
        <v>0.35204901191196736</v>
      </c>
      <c r="C17">
        <v>0.48031210376895772</v>
      </c>
      <c r="D17">
        <v>0.97502345833957382</v>
      </c>
    </row>
    <row r="18" spans="1:4">
      <c r="A18">
        <f t="shared" ca="1" si="0"/>
        <v>0.40352669882542347</v>
      </c>
      <c r="B18">
        <f t="shared" ca="1" si="1"/>
        <v>0.25557571073739083</v>
      </c>
      <c r="C18">
        <v>0.35649811493377825</v>
      </c>
      <c r="D18">
        <v>0.83152157327335208</v>
      </c>
    </row>
    <row r="19" spans="1:4">
      <c r="A19">
        <f t="shared" ca="1" si="0"/>
        <v>0.37231689240954191</v>
      </c>
      <c r="B19">
        <f t="shared" ca="1" si="1"/>
        <v>0.12789260314693274</v>
      </c>
      <c r="C19">
        <v>0.37931376463623256</v>
      </c>
      <c r="D19">
        <v>0.71083533790958464</v>
      </c>
    </row>
    <row r="20" spans="1:4">
      <c r="A20">
        <f t="shared" ca="1" si="0"/>
        <v>0.62073900312635333</v>
      </c>
      <c r="B20">
        <f t="shared" ca="1" si="1"/>
        <v>0.24863160627328607</v>
      </c>
      <c r="C20">
        <v>0.45180949244001445</v>
      </c>
      <c r="D20">
        <v>0.66264483034959909</v>
      </c>
    </row>
    <row r="21" spans="1:4">
      <c r="A21">
        <f t="shared" ca="1" si="0"/>
        <v>0.17347104688391968</v>
      </c>
      <c r="B21">
        <f t="shared" ca="1" si="1"/>
        <v>-7.7897346842794257E-2</v>
      </c>
      <c r="C21">
        <v>0.43235225338189887</v>
      </c>
      <c r="D21">
        <v>0.59499708373149796</v>
      </c>
    </row>
    <row r="22" spans="1:4">
      <c r="A22">
        <f t="shared" ca="1" si="0"/>
        <v>0.56423081423013843</v>
      </c>
      <c r="B22">
        <f t="shared" ca="1" si="1"/>
        <v>-1.3666532612655824E-2</v>
      </c>
      <c r="C22">
        <v>0.34280746362875858</v>
      </c>
      <c r="D22">
        <v>0.43780454736025654</v>
      </c>
    </row>
    <row r="23" spans="1:4">
      <c r="A23">
        <f t="shared" ca="1" si="0"/>
        <v>0.69205808704604155</v>
      </c>
      <c r="B23">
        <f t="shared" ca="1" si="1"/>
        <v>0.17839155443338572</v>
      </c>
      <c r="C23">
        <v>0.92342729803801116</v>
      </c>
      <c r="D23">
        <v>0.86123184539826769</v>
      </c>
    </row>
    <row r="24" spans="1:4">
      <c r="A24">
        <f t="shared" ca="1" si="0"/>
        <v>0.43850428373188588</v>
      </c>
      <c r="B24">
        <f t="shared" ca="1" si="1"/>
        <v>0.1168958381652716</v>
      </c>
      <c r="C24">
        <v>0.19082103130757577</v>
      </c>
      <c r="D24">
        <v>0.55205287670584346</v>
      </c>
    </row>
    <row r="25" spans="1:4">
      <c r="A25">
        <f t="shared" ca="1" si="0"/>
        <v>0.77630366634393577</v>
      </c>
      <c r="B25">
        <f t="shared" ca="1" si="1"/>
        <v>0.39319950450920738</v>
      </c>
      <c r="C25">
        <v>0.2646754717016615</v>
      </c>
      <c r="D25">
        <v>0.31672834840750497</v>
      </c>
    </row>
    <row r="26" spans="1:4">
      <c r="A26">
        <f t="shared" ca="1" si="0"/>
        <v>0.37710390485376988</v>
      </c>
      <c r="B26">
        <f t="shared" ca="1" si="1"/>
        <v>0.27030340936297725</v>
      </c>
      <c r="C26">
        <v>0.58913458201761282</v>
      </c>
      <c r="D26">
        <v>0.40586293042511778</v>
      </c>
    </row>
    <row r="27" spans="1:4">
      <c r="A27">
        <f t="shared" ca="1" si="0"/>
        <v>0.71545033718226347</v>
      </c>
      <c r="B27">
        <f t="shared" ca="1" si="1"/>
        <v>0.48575374654524073</v>
      </c>
      <c r="C27">
        <v>0.10205699497548393</v>
      </c>
      <c r="D27">
        <v>7.9199254006017128E-3</v>
      </c>
    </row>
    <row r="28" spans="1:4">
      <c r="A28">
        <f t="shared" ca="1" si="0"/>
        <v>0.83994344433884838</v>
      </c>
      <c r="B28">
        <f t="shared" ca="1" si="1"/>
        <v>0.82569719088408911</v>
      </c>
      <c r="C28">
        <v>0.51307465422765541</v>
      </c>
      <c r="D28">
        <v>2.0994579628257126E-2</v>
      </c>
    </row>
    <row r="29" spans="1:4">
      <c r="A29">
        <f t="shared" ca="1" si="0"/>
        <v>0.39513347220298933</v>
      </c>
      <c r="B29">
        <f t="shared" ca="1" si="1"/>
        <v>0.72083066308707844</v>
      </c>
      <c r="C29">
        <v>0.11750616980381512</v>
      </c>
      <c r="D29">
        <v>-0.36149925056792775</v>
      </c>
    </row>
    <row r="30" spans="1:4">
      <c r="A30">
        <f t="shared" ca="1" si="0"/>
        <v>0.81020153231737158</v>
      </c>
      <c r="B30">
        <f t="shared" ca="1" si="1"/>
        <v>1.0310321954044501</v>
      </c>
      <c r="C30">
        <v>0.23942064326828594</v>
      </c>
      <c r="D30">
        <v>-0.62207860729964182</v>
      </c>
    </row>
    <row r="31" spans="1:4">
      <c r="A31">
        <f t="shared" ca="1" si="0"/>
        <v>0.33190849187264082</v>
      </c>
      <c r="B31">
        <f t="shared" ca="1" si="1"/>
        <v>0.86294068727709083</v>
      </c>
      <c r="C31">
        <v>0.56146453783619288</v>
      </c>
      <c r="D31">
        <v>-0.56061406946344894</v>
      </c>
    </row>
    <row r="32" spans="1:4">
      <c r="A32">
        <f t="shared" ca="1" si="0"/>
        <v>0.28039746163145651</v>
      </c>
      <c r="B32">
        <f t="shared" ca="1" si="1"/>
        <v>0.64333814890854724</v>
      </c>
      <c r="C32">
        <v>0.3545530892502593</v>
      </c>
      <c r="D32">
        <v>-0.70606098021318964</v>
      </c>
    </row>
    <row r="33" spans="1:4">
      <c r="A33">
        <f t="shared" ref="A33:A64" ca="1" si="2">RAND()</f>
        <v>0.59703440706811417</v>
      </c>
      <c r="B33">
        <f t="shared" ca="1" si="1"/>
        <v>0.74037255597666141</v>
      </c>
      <c r="C33">
        <v>0.27721652679659736</v>
      </c>
      <c r="D33">
        <v>-0.92884445341659228</v>
      </c>
    </row>
    <row r="34" spans="1:4">
      <c r="A34">
        <f t="shared" ca="1" si="2"/>
        <v>0.9346544569866353</v>
      </c>
      <c r="B34">
        <f t="shared" ca="1" si="1"/>
        <v>1.1750270129632967</v>
      </c>
      <c r="C34">
        <v>0.75483666938269511</v>
      </c>
      <c r="D34">
        <v>-0.67400778403389716</v>
      </c>
    </row>
    <row r="35" spans="1:4">
      <c r="A35">
        <f t="shared" ca="1" si="2"/>
        <v>0.43896800405234859</v>
      </c>
      <c r="B35">
        <f t="shared" ca="1" si="1"/>
        <v>1.1139950170156454</v>
      </c>
      <c r="C35">
        <v>0.46225700744870934</v>
      </c>
      <c r="D35">
        <v>-0.71175077658518782</v>
      </c>
    </row>
    <row r="36" spans="1:4">
      <c r="A36">
        <f t="shared" ca="1" si="2"/>
        <v>1.7155458777658117E-2</v>
      </c>
      <c r="B36">
        <f t="shared" ca="1" si="1"/>
        <v>0.63115047579330352</v>
      </c>
      <c r="C36">
        <v>3.7397153774477054E-2</v>
      </c>
      <c r="D36">
        <v>-1.1743536228107108</v>
      </c>
    </row>
    <row r="37" spans="1:4">
      <c r="A37">
        <f t="shared" ca="1" si="2"/>
        <v>0.39256640434966694</v>
      </c>
      <c r="B37">
        <f t="shared" ca="1" si="1"/>
        <v>0.52371688014297035</v>
      </c>
      <c r="C37">
        <v>0.48877421913915081</v>
      </c>
      <c r="D37">
        <v>-1.1855794036715599</v>
      </c>
    </row>
    <row r="38" spans="1:4">
      <c r="A38">
        <f t="shared" ca="1" si="2"/>
        <v>0.53149602493745951</v>
      </c>
      <c r="B38">
        <f t="shared" ca="1" si="1"/>
        <v>0.55521290508042975</v>
      </c>
      <c r="C38">
        <v>0.4629331656001221</v>
      </c>
      <c r="D38">
        <v>-1.2226462380714378</v>
      </c>
    </row>
    <row r="39" spans="1:4">
      <c r="A39">
        <f t="shared" ca="1" si="2"/>
        <v>0.24280474454317069</v>
      </c>
      <c r="B39">
        <f t="shared" ca="1" si="1"/>
        <v>0.29801764962360044</v>
      </c>
      <c r="C39">
        <v>0.67794635879912901</v>
      </c>
      <c r="D39">
        <v>-1.0446998792723088</v>
      </c>
    </row>
    <row r="40" spans="1:4">
      <c r="A40">
        <f t="shared" ca="1" si="2"/>
        <v>0.73557963228800549</v>
      </c>
      <c r="B40">
        <f t="shared" ca="1" si="1"/>
        <v>0.53359728191160594</v>
      </c>
      <c r="C40">
        <v>0.32251676624602554</v>
      </c>
      <c r="D40">
        <v>-1.2221831130262832</v>
      </c>
    </row>
    <row r="41" spans="1:4">
      <c r="A41">
        <f t="shared" ca="1" si="2"/>
        <v>0.31808952219942455</v>
      </c>
      <c r="B41">
        <f t="shared" ca="1" si="1"/>
        <v>0.35168680411103048</v>
      </c>
      <c r="C41">
        <v>0.64848830221686327</v>
      </c>
      <c r="D41">
        <v>-1.07369481080942</v>
      </c>
    </row>
    <row r="42" spans="1:4">
      <c r="A42">
        <f t="shared" ca="1" si="2"/>
        <v>0.11721428336602935</v>
      </c>
      <c r="B42">
        <f t="shared" ca="1" si="1"/>
        <v>-3.109891252294017E-2</v>
      </c>
      <c r="C42">
        <v>1.4943071814135678E-2</v>
      </c>
      <c r="D42">
        <v>-1.5587517389952843</v>
      </c>
    </row>
    <row r="43" spans="1:4">
      <c r="A43">
        <f t="shared" ca="1" si="2"/>
        <v>0.94181446537559632</v>
      </c>
      <c r="B43">
        <f t="shared" ca="1" si="1"/>
        <v>0.41071555285265615</v>
      </c>
      <c r="C43">
        <v>0.96723528662649128</v>
      </c>
      <c r="D43">
        <v>-1.091516452368793</v>
      </c>
    </row>
    <row r="44" spans="1:4">
      <c r="A44">
        <f t="shared" ca="1" si="2"/>
        <v>0.16440819010396535</v>
      </c>
      <c r="B44">
        <f t="shared" ca="1" si="1"/>
        <v>7.5123742956621498E-2</v>
      </c>
      <c r="C44">
        <v>0.4290769587708132</v>
      </c>
      <c r="D44">
        <v>-1.1624394935979798</v>
      </c>
    </row>
    <row r="45" spans="1:4">
      <c r="A45">
        <f t="shared" ca="1" si="2"/>
        <v>0.77347926650318988</v>
      </c>
      <c r="B45">
        <f t="shared" ca="1" si="1"/>
        <v>0.34860300945981137</v>
      </c>
      <c r="C45">
        <v>0.17613908815643065</v>
      </c>
      <c r="D45">
        <v>-1.4863004054415492</v>
      </c>
    </row>
    <row r="46" spans="1:4">
      <c r="A46">
        <f t="shared" ca="1" si="2"/>
        <v>1.1219360111418553E-2</v>
      </c>
      <c r="B46">
        <f t="shared" ca="1" si="1"/>
        <v>-0.14017763042877007</v>
      </c>
      <c r="C46">
        <v>7.3311784305368777E-2</v>
      </c>
      <c r="D46">
        <v>-1.9129886211361804</v>
      </c>
    </row>
    <row r="47" spans="1:4">
      <c r="A47">
        <f t="shared" ca="1" si="2"/>
        <v>0.73407115226715269</v>
      </c>
      <c r="B47">
        <f t="shared" ca="1" si="1"/>
        <v>9.3893521838382621E-2</v>
      </c>
      <c r="C47">
        <v>0.20636066302675665</v>
      </c>
      <c r="D47">
        <v>-2.2066279581094239</v>
      </c>
    </row>
    <row r="48" spans="1:4">
      <c r="A48">
        <f t="shared" ca="1" si="2"/>
        <v>0.65651823739003345</v>
      </c>
      <c r="B48">
        <f t="shared" ca="1" si="1"/>
        <v>0.25041175922841608</v>
      </c>
      <c r="C48">
        <v>0.87939858577708119</v>
      </c>
      <c r="D48">
        <v>-1.8272293723323427</v>
      </c>
    </row>
    <row r="49" spans="1:4">
      <c r="A49">
        <f t="shared" ca="1" si="2"/>
        <v>0.49758960314134304</v>
      </c>
      <c r="B49">
        <f t="shared" ca="1" si="1"/>
        <v>0.24800136236975912</v>
      </c>
      <c r="C49">
        <v>0.78483791671434311</v>
      </c>
      <c r="D49">
        <v>-1.5423914556179996</v>
      </c>
    </row>
    <row r="50" spans="1:4">
      <c r="A50">
        <f t="shared" ca="1" si="2"/>
        <v>0.1686154015455541</v>
      </c>
      <c r="B50">
        <f t="shared" ca="1" si="1"/>
        <v>-8.3383236084686785E-2</v>
      </c>
      <c r="C50">
        <v>0.10450705156367324</v>
      </c>
      <c r="D50">
        <v>-1.9378844040543264</v>
      </c>
    </row>
    <row r="51" spans="1:4">
      <c r="A51">
        <f t="shared" ca="1" si="2"/>
        <v>7.0437819534561963E-2</v>
      </c>
      <c r="B51">
        <f t="shared" ca="1" si="1"/>
        <v>-0.51294541655012482</v>
      </c>
      <c r="C51">
        <v>0.57508040683485739</v>
      </c>
      <c r="D51">
        <v>-1.862803997219469</v>
      </c>
    </row>
    <row r="52" spans="1:4">
      <c r="A52">
        <f t="shared" ca="1" si="2"/>
        <v>0.37046338406592727</v>
      </c>
      <c r="B52">
        <f t="shared" ca="1" si="1"/>
        <v>-0.64248203248419755</v>
      </c>
      <c r="C52">
        <v>7.6002525134464705E-2</v>
      </c>
      <c r="D52">
        <v>-2.2868014720850045</v>
      </c>
    </row>
    <row r="53" spans="1:4">
      <c r="A53">
        <f t="shared" ca="1" si="2"/>
        <v>0.39255142058711689</v>
      </c>
      <c r="B53">
        <f t="shared" ca="1" si="1"/>
        <v>-0.74993061189708066</v>
      </c>
      <c r="C53">
        <v>0.63212634557786385</v>
      </c>
      <c r="D53">
        <v>-2.1546751265071409</v>
      </c>
    </row>
    <row r="54" spans="1:4">
      <c r="A54">
        <f t="shared" ca="1" si="2"/>
        <v>0.69534283887311865</v>
      </c>
      <c r="B54">
        <f t="shared" ca="1" si="1"/>
        <v>-0.55458777302396201</v>
      </c>
      <c r="C54">
        <v>0.32416692020083371</v>
      </c>
      <c r="D54">
        <v>-2.3305082063063072</v>
      </c>
    </row>
    <row r="55" spans="1:4">
      <c r="A55">
        <f t="shared" ca="1" si="2"/>
        <v>0.39786467673905512</v>
      </c>
      <c r="B55">
        <f t="shared" ca="1" si="1"/>
        <v>-0.65672309628490688</v>
      </c>
      <c r="C55">
        <v>0.85465029238784695</v>
      </c>
      <c r="D55">
        <v>-1.9758579139184602</v>
      </c>
    </row>
    <row r="56" spans="1:4">
      <c r="A56">
        <f t="shared" ca="1" si="2"/>
        <v>0.93075162257576338</v>
      </c>
      <c r="B56">
        <f t="shared" ca="1" si="1"/>
        <v>-0.2259714737091435</v>
      </c>
      <c r="C56">
        <v>0.73184854104494335</v>
      </c>
      <c r="D56">
        <v>-1.7440093728735169</v>
      </c>
    </row>
    <row r="57" spans="1:4">
      <c r="A57">
        <f t="shared" ca="1" si="2"/>
        <v>0.54101535946543233</v>
      </c>
      <c r="B57">
        <f t="shared" ca="1" si="1"/>
        <v>-0.18495611424371117</v>
      </c>
      <c r="C57">
        <v>0.69584860238860013</v>
      </c>
      <c r="D57">
        <v>-1.5481607704849167</v>
      </c>
    </row>
    <row r="58" spans="1:4">
      <c r="A58">
        <f t="shared" ca="1" si="2"/>
        <v>0.15471418342652055</v>
      </c>
      <c r="B58">
        <f t="shared" ca="1" si="1"/>
        <v>-0.53024193081719062</v>
      </c>
      <c r="C58">
        <v>0.14045105844192385</v>
      </c>
      <c r="D58">
        <v>-1.9077097120429929</v>
      </c>
    </row>
    <row r="59" spans="1:4">
      <c r="A59">
        <f t="shared" ca="1" si="2"/>
        <v>4.5668774570740589E-2</v>
      </c>
      <c r="B59">
        <f t="shared" ca="1" si="1"/>
        <v>-0.98457315624645003</v>
      </c>
      <c r="C59">
        <v>0.58117195813411482</v>
      </c>
      <c r="D59">
        <v>-1.8265377539088781</v>
      </c>
    </row>
    <row r="60" spans="1:4">
      <c r="A60">
        <f t="shared" ca="1" si="2"/>
        <v>0.48876319177788163</v>
      </c>
      <c r="B60">
        <f t="shared" ca="1" si="1"/>
        <v>-0.9958099644685684</v>
      </c>
      <c r="C60">
        <v>0.90112783514163564</v>
      </c>
      <c r="D60">
        <v>-1.4254099187672424</v>
      </c>
    </row>
    <row r="61" spans="1:4">
      <c r="A61">
        <f t="shared" ca="1" si="2"/>
        <v>0.36615683393633047</v>
      </c>
      <c r="B61">
        <f t="shared" ca="1" si="1"/>
        <v>-1.1296531305322379</v>
      </c>
      <c r="C61">
        <v>0.18779592600357908</v>
      </c>
      <c r="D61">
        <v>-1.7376139927636634</v>
      </c>
    </row>
    <row r="62" spans="1:4">
      <c r="A62">
        <f t="shared" ca="1" si="2"/>
        <v>0.60091822630764613</v>
      </c>
      <c r="B62">
        <f t="shared" ca="1" si="1"/>
        <v>-1.0287349042245917</v>
      </c>
      <c r="C62">
        <v>0.55511628115017797</v>
      </c>
      <c r="D62">
        <v>-1.6824977116134854</v>
      </c>
    </row>
    <row r="63" spans="1:4">
      <c r="A63">
        <f t="shared" ca="1" si="2"/>
        <v>0.26410171033868934</v>
      </c>
      <c r="B63">
        <f t="shared" ca="1" si="1"/>
        <v>-1.2646331938859023</v>
      </c>
      <c r="C63">
        <v>8.3241758978465086E-3</v>
      </c>
      <c r="D63">
        <v>-2.1741735357156386</v>
      </c>
    </row>
    <row r="64" spans="1:4">
      <c r="A64">
        <f t="shared" ca="1" si="2"/>
        <v>8.466753957022799E-2</v>
      </c>
      <c r="B64">
        <f t="shared" ca="1" si="1"/>
        <v>-1.6799656543156742</v>
      </c>
      <c r="C64">
        <v>0.96305849275056077</v>
      </c>
      <c r="D64">
        <v>-1.7111150429650779</v>
      </c>
    </row>
    <row r="65" spans="1:4">
      <c r="A65">
        <f t="shared" ref="A65:A96" ca="1" si="3">RAND()</f>
        <v>0.3929183348459564</v>
      </c>
      <c r="B65">
        <f t="shared" ca="1" si="1"/>
        <v>-1.7870473194697178</v>
      </c>
      <c r="C65">
        <v>0.40878430325730619</v>
      </c>
      <c r="D65">
        <v>-1.8023307397077717</v>
      </c>
    </row>
    <row r="66" spans="1:4">
      <c r="A66">
        <f t="shared" ca="1" si="3"/>
        <v>0.93348950826055976</v>
      </c>
      <c r="B66">
        <f t="shared" ca="1" si="1"/>
        <v>-1.353557811209158</v>
      </c>
      <c r="C66">
        <v>0.88196929000411051</v>
      </c>
      <c r="D66">
        <v>-1.4203614497036612</v>
      </c>
    </row>
    <row r="67" spans="1:4">
      <c r="A67">
        <f t="shared" ca="1" si="3"/>
        <v>0.89887086162873053</v>
      </c>
      <c r="B67">
        <f t="shared" ref="B67:B130" ca="1" si="4">A67+B66-0.5</f>
        <v>-0.95468694958042744</v>
      </c>
      <c r="C67">
        <v>3.1724130369284786E-2</v>
      </c>
      <c r="D67">
        <v>-1.8886373193343764</v>
      </c>
    </row>
    <row r="68" spans="1:4">
      <c r="A68">
        <f t="shared" ca="1" si="3"/>
        <v>0.35668503129122886</v>
      </c>
      <c r="B68">
        <f t="shared" ca="1" si="4"/>
        <v>-1.0980019182891985</v>
      </c>
      <c r="C68">
        <v>0.77401135674588795</v>
      </c>
      <c r="D68">
        <v>-1.6146259625884885</v>
      </c>
    </row>
    <row r="69" spans="1:4">
      <c r="A69">
        <f t="shared" ca="1" si="3"/>
        <v>0.27365950827048446</v>
      </c>
      <c r="B69">
        <f t="shared" ca="1" si="4"/>
        <v>-1.324342410018714</v>
      </c>
      <c r="C69">
        <v>0.77686160136551941</v>
      </c>
      <c r="D69">
        <v>-1.337764361222969</v>
      </c>
    </row>
    <row r="70" spans="1:4">
      <c r="A70">
        <f t="shared" ca="1" si="3"/>
        <v>0.51515579811239731</v>
      </c>
      <c r="B70">
        <f t="shared" ca="1" si="4"/>
        <v>-1.3091866119063167</v>
      </c>
      <c r="C70">
        <v>0.76911401076607877</v>
      </c>
      <c r="D70">
        <v>-1.0686503504568903</v>
      </c>
    </row>
    <row r="71" spans="1:4">
      <c r="A71">
        <f t="shared" ca="1" si="3"/>
        <v>0.18037513337857636</v>
      </c>
      <c r="B71">
        <f t="shared" ca="1" si="4"/>
        <v>-1.6288114785277403</v>
      </c>
      <c r="C71">
        <v>0.68002673365960575</v>
      </c>
      <c r="D71">
        <v>-0.88862361679728452</v>
      </c>
    </row>
    <row r="72" spans="1:4">
      <c r="A72">
        <f t="shared" ca="1" si="3"/>
        <v>0.26707373669546763</v>
      </c>
      <c r="B72">
        <f t="shared" ca="1" si="4"/>
        <v>-1.8617377418322727</v>
      </c>
      <c r="C72">
        <v>0.75387827098810245</v>
      </c>
      <c r="D72">
        <v>-0.63474534580918207</v>
      </c>
    </row>
    <row r="73" spans="1:4">
      <c r="A73">
        <f t="shared" ca="1" si="3"/>
        <v>0.67724553617242556</v>
      </c>
      <c r="B73">
        <f t="shared" ca="1" si="4"/>
        <v>-1.684492205659847</v>
      </c>
      <c r="C73">
        <v>4.9826374154163133E-2</v>
      </c>
      <c r="D73">
        <v>-1.0849189716550189</v>
      </c>
    </row>
    <row r="74" spans="1:4">
      <c r="A74">
        <f t="shared" ca="1" si="3"/>
        <v>0.29813486116558541</v>
      </c>
      <c r="B74">
        <f t="shared" ca="1" si="4"/>
        <v>-1.8863573444942616</v>
      </c>
      <c r="C74">
        <v>0.5561475680361323</v>
      </c>
      <c r="D74">
        <v>-1.0287714036188866</v>
      </c>
    </row>
    <row r="75" spans="1:4">
      <c r="A75">
        <f t="shared" ca="1" si="3"/>
        <v>0.93847534700371404</v>
      </c>
      <c r="B75">
        <f t="shared" ca="1" si="4"/>
        <v>-1.4478819974905477</v>
      </c>
      <c r="C75">
        <v>0.13659268285532189</v>
      </c>
      <c r="D75">
        <v>-1.3921787207635647</v>
      </c>
    </row>
    <row r="76" spans="1:4">
      <c r="A76">
        <f t="shared" ca="1" si="3"/>
        <v>0.3544466545583681</v>
      </c>
      <c r="B76">
        <f t="shared" ca="1" si="4"/>
        <v>-1.5934353429321795</v>
      </c>
      <c r="C76">
        <v>0.68806532211627869</v>
      </c>
      <c r="D76">
        <v>-1.2041133986472861</v>
      </c>
    </row>
    <row r="77" spans="1:4">
      <c r="A77">
        <f t="shared" ca="1" si="3"/>
        <v>0.88817838881866462</v>
      </c>
      <c r="B77">
        <f t="shared" ca="1" si="4"/>
        <v>-1.2052569541135147</v>
      </c>
      <c r="C77">
        <v>0.70085550397299556</v>
      </c>
      <c r="D77">
        <v>-1.0032578946742905</v>
      </c>
    </row>
    <row r="78" spans="1:4">
      <c r="A78">
        <f t="shared" ca="1" si="3"/>
        <v>0.84378956799368876</v>
      </c>
      <c r="B78">
        <f t="shared" ca="1" si="4"/>
        <v>-0.86146738611982598</v>
      </c>
      <c r="C78">
        <v>0.3132315187894319</v>
      </c>
      <c r="D78">
        <v>-1.1900263758848586</v>
      </c>
    </row>
    <row r="79" spans="1:4">
      <c r="A79">
        <f t="shared" ca="1" si="3"/>
        <v>0.43691415511306442</v>
      </c>
      <c r="B79">
        <f t="shared" ca="1" si="4"/>
        <v>-0.92455323100676157</v>
      </c>
      <c r="C79">
        <v>0.45807303101064378</v>
      </c>
      <c r="D79">
        <v>-1.2319533448742148</v>
      </c>
    </row>
    <row r="80" spans="1:4">
      <c r="A80">
        <f t="shared" ca="1" si="3"/>
        <v>0.58153084703584212</v>
      </c>
      <c r="B80">
        <f t="shared" ca="1" si="4"/>
        <v>-0.84302238397091944</v>
      </c>
      <c r="C80">
        <v>0.94656455553259278</v>
      </c>
      <c r="D80">
        <v>-0.78538878934162204</v>
      </c>
    </row>
    <row r="81" spans="1:4">
      <c r="A81">
        <f t="shared" ca="1" si="3"/>
        <v>0.96157372355074888</v>
      </c>
      <c r="B81">
        <f t="shared" ca="1" si="4"/>
        <v>-0.38144866042017056</v>
      </c>
      <c r="C81">
        <v>0.42182688559366621</v>
      </c>
      <c r="D81">
        <v>-0.86356190374795583</v>
      </c>
    </row>
    <row r="82" spans="1:4">
      <c r="A82">
        <f t="shared" ca="1" si="3"/>
        <v>3.404978566840533E-2</v>
      </c>
      <c r="B82">
        <f t="shared" ca="1" si="4"/>
        <v>-0.84739887475176523</v>
      </c>
      <c r="C82">
        <v>0.97317041539586846</v>
      </c>
      <c r="D82">
        <v>-0.39039148835208737</v>
      </c>
    </row>
    <row r="83" spans="1:4">
      <c r="A83">
        <f t="shared" ca="1" si="3"/>
        <v>0.52832957345761744</v>
      </c>
      <c r="B83">
        <f t="shared" ca="1" si="4"/>
        <v>-0.81906930129414779</v>
      </c>
      <c r="C83">
        <v>0.71797660282414544</v>
      </c>
      <c r="D83">
        <v>-0.17241488552794193</v>
      </c>
    </row>
    <row r="84" spans="1:4">
      <c r="A84">
        <f t="shared" ca="1" si="3"/>
        <v>0.93464495525802016</v>
      </c>
      <c r="B84">
        <f t="shared" ca="1" si="4"/>
        <v>-0.38442434603612763</v>
      </c>
      <c r="C84">
        <v>0.45954333593234509</v>
      </c>
      <c r="D84">
        <v>-0.21287154959559684</v>
      </c>
    </row>
    <row r="85" spans="1:4">
      <c r="A85">
        <f t="shared" ca="1" si="3"/>
        <v>0.14793668009877836</v>
      </c>
      <c r="B85">
        <f t="shared" ca="1" si="4"/>
        <v>-0.73648766593734927</v>
      </c>
      <c r="C85">
        <v>0.38642919156110178</v>
      </c>
      <c r="D85">
        <v>-0.32644235803449506</v>
      </c>
    </row>
    <row r="86" spans="1:4">
      <c r="A86">
        <f t="shared" ca="1" si="3"/>
        <v>0.70524301971248038</v>
      </c>
      <c r="B86">
        <f t="shared" ca="1" si="4"/>
        <v>-0.53124464622486889</v>
      </c>
      <c r="C86">
        <v>0.33241732158059478</v>
      </c>
      <c r="D86">
        <v>-0.49402503645390028</v>
      </c>
    </row>
    <row r="87" spans="1:4">
      <c r="A87">
        <f t="shared" ca="1" si="3"/>
        <v>0.77927390640154848</v>
      </c>
      <c r="B87">
        <f t="shared" ca="1" si="4"/>
        <v>-0.25197073982332041</v>
      </c>
      <c r="C87">
        <v>0.88184224302135705</v>
      </c>
      <c r="D87">
        <v>-0.11218279343254323</v>
      </c>
    </row>
    <row r="88" spans="1:4">
      <c r="A88">
        <f t="shared" ca="1" si="3"/>
        <v>0.8196363784947327</v>
      </c>
      <c r="B88">
        <f t="shared" ca="1" si="4"/>
        <v>6.7665638671412287E-2</v>
      </c>
      <c r="C88">
        <v>0.78399571274761559</v>
      </c>
      <c r="D88">
        <v>0.17181291931507237</v>
      </c>
    </row>
    <row r="89" spans="1:4">
      <c r="A89">
        <f t="shared" ca="1" si="3"/>
        <v>0.64784210822643418</v>
      </c>
      <c r="B89">
        <f t="shared" ca="1" si="4"/>
        <v>0.21550774689784646</v>
      </c>
      <c r="C89">
        <v>0.83322189433272698</v>
      </c>
      <c r="D89">
        <v>0.50503481364779934</v>
      </c>
    </row>
    <row r="90" spans="1:4">
      <c r="A90">
        <f t="shared" ca="1" si="3"/>
        <v>0.36317697206026489</v>
      </c>
      <c r="B90">
        <f t="shared" ca="1" si="4"/>
        <v>7.8684718958111355E-2</v>
      </c>
      <c r="C90">
        <v>0.28355124171162682</v>
      </c>
      <c r="D90">
        <v>0.28858605535942616</v>
      </c>
    </row>
    <row r="91" spans="1:4">
      <c r="A91">
        <f t="shared" ca="1" si="3"/>
        <v>0.62038321294457599</v>
      </c>
      <c r="B91">
        <f t="shared" ca="1" si="4"/>
        <v>0.19906793190268735</v>
      </c>
      <c r="C91">
        <v>0.96807184988702333</v>
      </c>
      <c r="D91">
        <v>0.75665790524644949</v>
      </c>
    </row>
    <row r="92" spans="1:4">
      <c r="A92">
        <f t="shared" ca="1" si="3"/>
        <v>0.50252841704038476</v>
      </c>
      <c r="B92">
        <f t="shared" ca="1" si="4"/>
        <v>0.2015963489430721</v>
      </c>
      <c r="C92">
        <v>0.64496474045610341</v>
      </c>
      <c r="D92">
        <v>0.90162264570255291</v>
      </c>
    </row>
    <row r="93" spans="1:4">
      <c r="A93">
        <f t="shared" ca="1" si="3"/>
        <v>0.14697101903565835</v>
      </c>
      <c r="B93">
        <f t="shared" ca="1" si="4"/>
        <v>-0.15143263202126955</v>
      </c>
      <c r="C93">
        <v>0.41004301939162513</v>
      </c>
      <c r="D93">
        <v>0.81166566509417803</v>
      </c>
    </row>
    <row r="94" spans="1:4">
      <c r="A94">
        <f t="shared" ca="1" si="3"/>
        <v>0.82703340032052608</v>
      </c>
      <c r="B94">
        <f t="shared" ca="1" si="4"/>
        <v>0.17560076829925653</v>
      </c>
      <c r="C94">
        <v>0.2438204451503998</v>
      </c>
      <c r="D94">
        <v>0.55548611024457784</v>
      </c>
    </row>
    <row r="95" spans="1:4">
      <c r="A95">
        <f t="shared" ca="1" si="3"/>
        <v>0.68806866268671918</v>
      </c>
      <c r="B95">
        <f t="shared" ca="1" si="4"/>
        <v>0.36366943098597571</v>
      </c>
      <c r="C95">
        <v>0.77191882207644058</v>
      </c>
      <c r="D95">
        <v>0.82740493232101842</v>
      </c>
    </row>
    <row r="96" spans="1:4">
      <c r="A96">
        <f t="shared" ca="1" si="3"/>
        <v>0.99701204382944997</v>
      </c>
      <c r="B96">
        <f t="shared" ca="1" si="4"/>
        <v>0.86068147481542567</v>
      </c>
      <c r="C96">
        <v>0.2260786127229415</v>
      </c>
      <c r="D96">
        <v>0.55348354504395991</v>
      </c>
    </row>
    <row r="97" spans="1:4">
      <c r="A97">
        <f t="shared" ref="A97:A128" ca="1" si="5">RAND()</f>
        <v>0.95417919314743094</v>
      </c>
      <c r="B97">
        <f t="shared" ca="1" si="4"/>
        <v>1.3148606679628565</v>
      </c>
      <c r="C97">
        <v>0.52938255200843787</v>
      </c>
      <c r="D97">
        <v>0.58286609705239778</v>
      </c>
    </row>
    <row r="98" spans="1:4">
      <c r="A98">
        <f t="shared" ca="1" si="5"/>
        <v>0.33970551406377147</v>
      </c>
      <c r="B98">
        <f t="shared" ca="1" si="4"/>
        <v>1.154566182026628</v>
      </c>
      <c r="C98">
        <v>0.27737027486829913</v>
      </c>
      <c r="D98">
        <v>0.36023637192069691</v>
      </c>
    </row>
    <row r="99" spans="1:4">
      <c r="A99">
        <f t="shared" ca="1" si="5"/>
        <v>0.40142572197648285</v>
      </c>
      <c r="B99">
        <f t="shared" ca="1" si="4"/>
        <v>1.0559919040031107</v>
      </c>
      <c r="C99">
        <v>0.26479648156572666</v>
      </c>
      <c r="D99">
        <v>0.12503285348642357</v>
      </c>
    </row>
    <row r="100" spans="1:4">
      <c r="A100">
        <f t="shared" ca="1" si="5"/>
        <v>0.85910934625744206</v>
      </c>
      <c r="B100">
        <f t="shared" ca="1" si="4"/>
        <v>1.4151012502605527</v>
      </c>
      <c r="C100">
        <v>0.77757245700152966</v>
      </c>
      <c r="D100">
        <v>0.40260531048795323</v>
      </c>
    </row>
    <row r="101" spans="1:4">
      <c r="A101">
        <f t="shared" ca="1" si="5"/>
        <v>0.81863556882973709</v>
      </c>
      <c r="B101">
        <f t="shared" ca="1" si="4"/>
        <v>1.7337368190902898</v>
      </c>
      <c r="C101">
        <v>0.75042721202279017</v>
      </c>
      <c r="D101">
        <v>0.6530325225107434</v>
      </c>
    </row>
    <row r="102" spans="1:4">
      <c r="A102">
        <f t="shared" ca="1" si="5"/>
        <v>0.12888584331355279</v>
      </c>
      <c r="B102">
        <f t="shared" ca="1" si="4"/>
        <v>1.3626226624038424</v>
      </c>
      <c r="C102">
        <v>0.15697627582224749</v>
      </c>
      <c r="D102">
        <v>0.31000879833299089</v>
      </c>
    </row>
    <row r="103" spans="1:4">
      <c r="A103">
        <f t="shared" ca="1" si="5"/>
        <v>0.76539837875104944</v>
      </c>
      <c r="B103">
        <f t="shared" ca="1" si="4"/>
        <v>1.6280210411548919</v>
      </c>
      <c r="C103">
        <v>0.87533185029260685</v>
      </c>
      <c r="D103">
        <v>0.68534064862559774</v>
      </c>
    </row>
    <row r="104" spans="1:4">
      <c r="A104">
        <f t="shared" ca="1" si="5"/>
        <v>0.76321289449467733</v>
      </c>
      <c r="B104">
        <f t="shared" ca="1" si="4"/>
        <v>1.8912339356495691</v>
      </c>
      <c r="C104">
        <v>0.8454287236918745</v>
      </c>
      <c r="D104">
        <v>1.0307693723174722</v>
      </c>
    </row>
    <row r="105" spans="1:4">
      <c r="A105">
        <f t="shared" ca="1" si="5"/>
        <v>0.35617962419669402</v>
      </c>
      <c r="B105">
        <f t="shared" ca="1" si="4"/>
        <v>1.747413559846263</v>
      </c>
      <c r="C105">
        <v>0.16682237789941734</v>
      </c>
      <c r="D105">
        <v>0.69759175021688957</v>
      </c>
    </row>
    <row r="106" spans="1:4">
      <c r="A106">
        <f t="shared" ca="1" si="5"/>
        <v>0.79311669024390441</v>
      </c>
      <c r="B106">
        <f t="shared" ca="1" si="4"/>
        <v>2.0405302500901676</v>
      </c>
      <c r="C106">
        <v>0.57390035017769692</v>
      </c>
      <c r="D106">
        <v>0.77149210039458649</v>
      </c>
    </row>
    <row r="107" spans="1:4">
      <c r="A107">
        <f t="shared" ca="1" si="5"/>
        <v>0.9359419035755705</v>
      </c>
      <c r="B107">
        <f t="shared" ca="1" si="4"/>
        <v>2.4764721536657381</v>
      </c>
      <c r="C107">
        <v>0.48666609516141435</v>
      </c>
      <c r="D107">
        <v>0.75815819555600084</v>
      </c>
    </row>
    <row r="108" spans="1:4">
      <c r="A108">
        <f t="shared" ca="1" si="5"/>
        <v>0.44273675132675139</v>
      </c>
      <c r="B108">
        <f t="shared" ca="1" si="4"/>
        <v>2.4192089049924896</v>
      </c>
      <c r="C108">
        <v>0.75904758025030272</v>
      </c>
      <c r="D108">
        <v>1.0172057758063036</v>
      </c>
    </row>
    <row r="109" spans="1:4">
      <c r="A109">
        <f t="shared" ca="1" si="5"/>
        <v>0.54566779131571208</v>
      </c>
      <c r="B109">
        <f t="shared" ca="1" si="4"/>
        <v>2.4648766963082016</v>
      </c>
      <c r="C109">
        <v>0.81761263822303754</v>
      </c>
      <c r="D109">
        <v>1.3348184140293411</v>
      </c>
    </row>
    <row r="110" spans="1:4">
      <c r="A110">
        <f t="shared" ca="1" si="5"/>
        <v>0.85916695073951177</v>
      </c>
      <c r="B110">
        <f t="shared" ca="1" si="4"/>
        <v>2.8240436470477133</v>
      </c>
      <c r="C110">
        <v>0.98504698845163663</v>
      </c>
      <c r="D110">
        <v>1.8198654024809775</v>
      </c>
    </row>
    <row r="111" spans="1:4">
      <c r="A111">
        <f t="shared" ca="1" si="5"/>
        <v>0.23699848970971105</v>
      </c>
      <c r="B111">
        <f t="shared" ca="1" si="4"/>
        <v>2.5610421367574245</v>
      </c>
      <c r="C111">
        <v>0.35780058352333555</v>
      </c>
      <c r="D111">
        <v>1.677665986004313</v>
      </c>
    </row>
    <row r="112" spans="1:4">
      <c r="A112">
        <f t="shared" ca="1" si="5"/>
        <v>0.41077589058390218</v>
      </c>
      <c r="B112">
        <f t="shared" ca="1" si="4"/>
        <v>2.4718180273413268</v>
      </c>
      <c r="C112">
        <v>0.17085778267840657</v>
      </c>
      <c r="D112">
        <v>1.3485237686827196</v>
      </c>
    </row>
    <row r="113" spans="1:4">
      <c r="A113">
        <f t="shared" ca="1" si="5"/>
        <v>0.19817651997637442</v>
      </c>
      <c r="B113">
        <f t="shared" ca="1" si="4"/>
        <v>2.1699945473177014</v>
      </c>
      <c r="C113">
        <v>0.20561068463089205</v>
      </c>
      <c r="D113">
        <v>1.0541344533136117</v>
      </c>
    </row>
    <row r="114" spans="1:4">
      <c r="A114">
        <f t="shared" ca="1" si="5"/>
        <v>0.95070685426166268</v>
      </c>
      <c r="B114">
        <f t="shared" ca="1" si="4"/>
        <v>2.6207014015793639</v>
      </c>
      <c r="C114">
        <v>0.5138607599908116</v>
      </c>
      <c r="D114">
        <v>1.0679952133044233</v>
      </c>
    </row>
    <row r="115" spans="1:4">
      <c r="A115">
        <f t="shared" ca="1" si="5"/>
        <v>0.87574408900564016</v>
      </c>
      <c r="B115">
        <f t="shared" ca="1" si="4"/>
        <v>2.9964454905850042</v>
      </c>
      <c r="C115">
        <v>0.83785086976072076</v>
      </c>
      <c r="D115">
        <v>1.405846083065144</v>
      </c>
    </row>
    <row r="116" spans="1:4">
      <c r="A116">
        <f t="shared" ca="1" si="5"/>
        <v>0.46838833996281037</v>
      </c>
      <c r="B116">
        <f t="shared" ca="1" si="4"/>
        <v>2.9648338305478146</v>
      </c>
      <c r="C116">
        <v>0.74471892003860596</v>
      </c>
      <c r="D116">
        <v>1.65056500310375</v>
      </c>
    </row>
    <row r="117" spans="1:4">
      <c r="A117">
        <f t="shared" ca="1" si="5"/>
        <v>0.4475134130826619</v>
      </c>
      <c r="B117">
        <f t="shared" ca="1" si="4"/>
        <v>2.9123472436304763</v>
      </c>
      <c r="C117">
        <v>9.5840699149115416E-2</v>
      </c>
      <c r="D117">
        <v>1.2464057022528654</v>
      </c>
    </row>
    <row r="118" spans="1:4">
      <c r="A118">
        <f t="shared" ca="1" si="5"/>
        <v>8.7377115343083345E-2</v>
      </c>
      <c r="B118">
        <f t="shared" ca="1" si="4"/>
        <v>2.4997243589735598</v>
      </c>
      <c r="C118">
        <v>0.46283334346249932</v>
      </c>
      <c r="D118">
        <v>1.2092390457153648</v>
      </c>
    </row>
    <row r="119" spans="1:4">
      <c r="A119">
        <f t="shared" ca="1" si="5"/>
        <v>0.84787003092770741</v>
      </c>
      <c r="B119">
        <f t="shared" ca="1" si="4"/>
        <v>2.8475943899012672</v>
      </c>
      <c r="C119">
        <v>0.69759314520586857</v>
      </c>
      <c r="D119">
        <v>1.4068321909212333</v>
      </c>
    </row>
    <row r="120" spans="1:4">
      <c r="A120">
        <f t="shared" ca="1" si="5"/>
        <v>0.16809413955851615</v>
      </c>
      <c r="B120">
        <f t="shared" ca="1" si="4"/>
        <v>2.5156885294597835</v>
      </c>
      <c r="C120">
        <v>0.27360606683522581</v>
      </c>
      <c r="D120">
        <v>1.1804382577564592</v>
      </c>
    </row>
    <row r="121" spans="1:4">
      <c r="A121">
        <f t="shared" ca="1" si="5"/>
        <v>0.93939486290474172</v>
      </c>
      <c r="B121">
        <f t="shared" ca="1" si="4"/>
        <v>2.955083392364525</v>
      </c>
      <c r="C121">
        <v>0.29650938875271993</v>
      </c>
      <c r="D121">
        <v>0.97694764650917909</v>
      </c>
    </row>
    <row r="122" spans="1:4">
      <c r="A122">
        <f t="shared" ca="1" si="5"/>
        <v>0.76982797741895381</v>
      </c>
      <c r="B122">
        <f t="shared" ca="1" si="4"/>
        <v>3.224911369783479</v>
      </c>
      <c r="C122">
        <v>0.230033940462401</v>
      </c>
      <c r="D122">
        <v>0.70698158697158009</v>
      </c>
    </row>
    <row r="123" spans="1:4">
      <c r="A123">
        <f t="shared" ca="1" si="5"/>
        <v>0.35602687714751036</v>
      </c>
      <c r="B123">
        <f t="shared" ca="1" si="4"/>
        <v>3.0809382469309892</v>
      </c>
      <c r="C123">
        <v>0.37465628124020811</v>
      </c>
      <c r="D123">
        <v>0.5816378682117882</v>
      </c>
    </row>
    <row r="124" spans="1:4">
      <c r="A124">
        <f t="shared" ca="1" si="5"/>
        <v>0.38142166294934932</v>
      </c>
      <c r="B124">
        <f t="shared" ca="1" si="4"/>
        <v>2.9623599098803384</v>
      </c>
      <c r="C124">
        <v>0.71066506008385888</v>
      </c>
      <c r="D124">
        <v>0.79230292829564708</v>
      </c>
    </row>
    <row r="125" spans="1:4">
      <c r="A125">
        <f t="shared" ca="1" si="5"/>
        <v>0.28935479369547201</v>
      </c>
      <c r="B125">
        <f t="shared" ca="1" si="4"/>
        <v>2.7517147035758103</v>
      </c>
      <c r="C125">
        <v>0.65288208357805422</v>
      </c>
      <c r="D125">
        <v>0.9451850118737013</v>
      </c>
    </row>
    <row r="126" spans="1:4">
      <c r="A126">
        <f t="shared" ca="1" si="5"/>
        <v>0.21075585335648894</v>
      </c>
      <c r="B126">
        <f t="shared" ca="1" si="4"/>
        <v>2.4624705569322991</v>
      </c>
      <c r="C126">
        <v>0.16626982007047042</v>
      </c>
      <c r="D126">
        <v>0.61145483194417172</v>
      </c>
    </row>
    <row r="127" spans="1:4">
      <c r="A127">
        <f t="shared" ca="1" si="5"/>
        <v>0.55255877771553674</v>
      </c>
      <c r="B127">
        <f t="shared" ca="1" si="4"/>
        <v>2.5150293346478358</v>
      </c>
      <c r="C127">
        <v>0.14722991208999381</v>
      </c>
      <c r="D127">
        <v>0.25868474403416553</v>
      </c>
    </row>
    <row r="128" spans="1:4">
      <c r="A128">
        <f t="shared" ca="1" si="5"/>
        <v>8.8885277632773207E-2</v>
      </c>
      <c r="B128">
        <f t="shared" ca="1" si="4"/>
        <v>2.1039146122806089</v>
      </c>
      <c r="C128">
        <v>0.15629363582919353</v>
      </c>
      <c r="D128">
        <v>-8.5021620136640941E-2</v>
      </c>
    </row>
    <row r="129" spans="1:4">
      <c r="A129">
        <f t="shared" ref="A129:A160" ca="1" si="6">RAND()</f>
        <v>0.10064975642770413</v>
      </c>
      <c r="B129">
        <f t="shared" ca="1" si="4"/>
        <v>1.7045643687083132</v>
      </c>
      <c r="C129">
        <v>0.17112447850969237</v>
      </c>
      <c r="D129">
        <v>-0.41389714162694857</v>
      </c>
    </row>
    <row r="130" spans="1:4">
      <c r="A130">
        <f t="shared" ca="1" si="6"/>
        <v>0.55052194898345919</v>
      </c>
      <c r="B130">
        <f t="shared" ca="1" si="4"/>
        <v>1.7550863176917724</v>
      </c>
      <c r="C130">
        <v>0.82483044368874792</v>
      </c>
      <c r="D130">
        <v>-8.9066697938200656E-2</v>
      </c>
    </row>
    <row r="131" spans="1:4">
      <c r="A131">
        <f t="shared" ca="1" si="6"/>
        <v>0.55373583951407723</v>
      </c>
      <c r="B131">
        <f t="shared" ref="B131:B194" ca="1" si="7">A131+B130-0.5</f>
        <v>1.8088221572058494</v>
      </c>
      <c r="C131">
        <v>0.87111446719328578</v>
      </c>
      <c r="D131">
        <v>0.28204776925508512</v>
      </c>
    </row>
    <row r="132" spans="1:4">
      <c r="A132">
        <f t="shared" ca="1" si="6"/>
        <v>0.48848806476722928</v>
      </c>
      <c r="B132">
        <f t="shared" ca="1" si="7"/>
        <v>1.7973102219730785</v>
      </c>
      <c r="C132">
        <v>0.42650930525964181</v>
      </c>
      <c r="D132">
        <v>0.20855707451472694</v>
      </c>
    </row>
    <row r="133" spans="1:4">
      <c r="A133">
        <f t="shared" ca="1" si="6"/>
        <v>0.89303639688039427</v>
      </c>
      <c r="B133">
        <f t="shared" ca="1" si="7"/>
        <v>2.1903466188534728</v>
      </c>
      <c r="C133">
        <v>0.95921395494224804</v>
      </c>
      <c r="D133">
        <v>0.66777102945697497</v>
      </c>
    </row>
    <row r="134" spans="1:4">
      <c r="A134">
        <f t="shared" ca="1" si="6"/>
        <v>0.32940640820149758</v>
      </c>
      <c r="B134">
        <f t="shared" ca="1" si="7"/>
        <v>2.0197530270549704</v>
      </c>
      <c r="C134">
        <v>0.65157848781797245</v>
      </c>
      <c r="D134">
        <v>0.81934951727494743</v>
      </c>
    </row>
    <row r="135" spans="1:4">
      <c r="A135">
        <f t="shared" ca="1" si="6"/>
        <v>0.83690778295603652</v>
      </c>
      <c r="B135">
        <f t="shared" ca="1" si="7"/>
        <v>2.3566608100110069</v>
      </c>
      <c r="C135">
        <v>0.36365586030744623</v>
      </c>
      <c r="D135">
        <v>0.68300537758239366</v>
      </c>
    </row>
    <row r="136" spans="1:4">
      <c r="A136">
        <f t="shared" ca="1" si="6"/>
        <v>0.28173671252071442</v>
      </c>
      <c r="B136">
        <f t="shared" ca="1" si="7"/>
        <v>2.1383975225317213</v>
      </c>
      <c r="C136">
        <v>0.67553107942945023</v>
      </c>
      <c r="D136">
        <v>0.85853645701184389</v>
      </c>
    </row>
    <row r="137" spans="1:4">
      <c r="A137">
        <f t="shared" ca="1" si="6"/>
        <v>0.86398036762055219</v>
      </c>
      <c r="B137">
        <f t="shared" ca="1" si="7"/>
        <v>2.5023778901522737</v>
      </c>
      <c r="C137">
        <v>0.60205807663072708</v>
      </c>
      <c r="D137">
        <v>0.96059453364257097</v>
      </c>
    </row>
    <row r="138" spans="1:4">
      <c r="A138">
        <f t="shared" ca="1" si="6"/>
        <v>0.34604863147968423</v>
      </c>
      <c r="B138">
        <f t="shared" ca="1" si="7"/>
        <v>2.348426521631958</v>
      </c>
      <c r="C138">
        <v>2.3697590370645116E-2</v>
      </c>
      <c r="D138">
        <v>0.48429212401321609</v>
      </c>
    </row>
    <row r="139" spans="1:4">
      <c r="A139">
        <f t="shared" ca="1" si="6"/>
        <v>0.71102351331593283</v>
      </c>
      <c r="B139">
        <f t="shared" ca="1" si="7"/>
        <v>2.5594500349478908</v>
      </c>
      <c r="C139">
        <v>0.94536203010568731</v>
      </c>
      <c r="D139">
        <v>0.9296541541189034</v>
      </c>
    </row>
    <row r="140" spans="1:4">
      <c r="A140">
        <f t="shared" ca="1" si="6"/>
        <v>0.5860558640611675</v>
      </c>
      <c r="B140">
        <f t="shared" ca="1" si="7"/>
        <v>2.6455058990090583</v>
      </c>
      <c r="C140">
        <v>0.61182466795509161</v>
      </c>
      <c r="D140">
        <v>1.041478822073995</v>
      </c>
    </row>
    <row r="141" spans="1:4">
      <c r="A141">
        <f t="shared" ca="1" si="6"/>
        <v>0.51598864933523381</v>
      </c>
      <c r="B141">
        <f t="shared" ca="1" si="7"/>
        <v>2.661494548344292</v>
      </c>
      <c r="C141">
        <v>0.94139098695465862</v>
      </c>
      <c r="D141">
        <v>1.4828698090286536</v>
      </c>
    </row>
    <row r="142" spans="1:4">
      <c r="A142">
        <f t="shared" ca="1" si="6"/>
        <v>0.7610518732122864</v>
      </c>
      <c r="B142">
        <f t="shared" ca="1" si="7"/>
        <v>2.9225464215565786</v>
      </c>
      <c r="C142">
        <v>0.61220988170225876</v>
      </c>
      <c r="D142">
        <v>1.5950796907309126</v>
      </c>
    </row>
    <row r="143" spans="1:4">
      <c r="A143">
        <f t="shared" ca="1" si="6"/>
        <v>0.60417977605125806</v>
      </c>
      <c r="B143">
        <f t="shared" ca="1" si="7"/>
        <v>3.0267261976078368</v>
      </c>
      <c r="C143">
        <v>0.72457519788330593</v>
      </c>
      <c r="D143">
        <v>1.8196548886142185</v>
      </c>
    </row>
    <row r="144" spans="1:4">
      <c r="A144">
        <f t="shared" ca="1" si="6"/>
        <v>0.8471359047814605</v>
      </c>
      <c r="B144">
        <f t="shared" ca="1" si="7"/>
        <v>3.3738621023892974</v>
      </c>
      <c r="C144">
        <v>0.26434541194756367</v>
      </c>
      <c r="D144">
        <v>1.5840003005617822</v>
      </c>
    </row>
    <row r="145" spans="1:4">
      <c r="A145">
        <f t="shared" ca="1" si="6"/>
        <v>0.49261456867087217</v>
      </c>
      <c r="B145">
        <f t="shared" ca="1" si="7"/>
        <v>3.3664766710601697</v>
      </c>
      <c r="C145">
        <v>0.34761773702279108</v>
      </c>
      <c r="D145">
        <v>1.4316180375845733</v>
      </c>
    </row>
    <row r="146" spans="1:4">
      <c r="A146">
        <f t="shared" ca="1" si="6"/>
        <v>0.47273784132049301</v>
      </c>
      <c r="B146">
        <f t="shared" ca="1" si="7"/>
        <v>3.3392145123806625</v>
      </c>
      <c r="C146">
        <v>0.16512230083124146</v>
      </c>
      <c r="D146">
        <v>1.0967403384158148</v>
      </c>
    </row>
    <row r="147" spans="1:4">
      <c r="A147">
        <f t="shared" ca="1" si="6"/>
        <v>0.63216318995500176</v>
      </c>
      <c r="B147">
        <f t="shared" ca="1" si="7"/>
        <v>3.4713777023356642</v>
      </c>
      <c r="C147">
        <v>0.87744346362241976</v>
      </c>
      <c r="D147">
        <v>1.4741838020382345</v>
      </c>
    </row>
    <row r="148" spans="1:4">
      <c r="A148">
        <f t="shared" ca="1" si="6"/>
        <v>0.5547550650437334</v>
      </c>
      <c r="B148">
        <f t="shared" ca="1" si="7"/>
        <v>3.5261327673793978</v>
      </c>
      <c r="C148">
        <v>0.58358323578447724</v>
      </c>
      <c r="D148">
        <v>1.5577670378227118</v>
      </c>
    </row>
    <row r="149" spans="1:4">
      <c r="A149">
        <f t="shared" ca="1" si="6"/>
        <v>0.50698015429530618</v>
      </c>
      <c r="B149">
        <f t="shared" ca="1" si="7"/>
        <v>3.5331129216747037</v>
      </c>
      <c r="C149">
        <v>0.582285639350963</v>
      </c>
      <c r="D149">
        <v>1.6400526771736748</v>
      </c>
    </row>
    <row r="150" spans="1:4">
      <c r="A150">
        <f t="shared" ca="1" si="6"/>
        <v>7.8661413036723138E-2</v>
      </c>
      <c r="B150">
        <f t="shared" ca="1" si="7"/>
        <v>3.1117743347114271</v>
      </c>
      <c r="C150">
        <v>0.83859106580764653</v>
      </c>
      <c r="D150">
        <v>1.9786437429813213</v>
      </c>
    </row>
    <row r="151" spans="1:4">
      <c r="A151">
        <f t="shared" ca="1" si="6"/>
        <v>0.44129372683127155</v>
      </c>
      <c r="B151">
        <f t="shared" ca="1" si="7"/>
        <v>3.0530680615426986</v>
      </c>
      <c r="C151">
        <v>1.4184296896567083E-2</v>
      </c>
      <c r="D151">
        <v>1.4928280398778884</v>
      </c>
    </row>
    <row r="152" spans="1:4">
      <c r="A152">
        <f t="shared" ca="1" si="6"/>
        <v>0.48562949929623977</v>
      </c>
      <c r="B152">
        <f t="shared" ca="1" si="7"/>
        <v>3.0386975608389384</v>
      </c>
      <c r="C152">
        <v>0.51530682118532689</v>
      </c>
      <c r="D152">
        <v>1.5081348610632155</v>
      </c>
    </row>
    <row r="153" spans="1:4">
      <c r="A153">
        <f t="shared" ca="1" si="6"/>
        <v>0.24258510780192033</v>
      </c>
      <c r="B153">
        <f t="shared" ca="1" si="7"/>
        <v>2.7812826686408587</v>
      </c>
      <c r="C153">
        <v>3.9617861095395668E-2</v>
      </c>
      <c r="D153">
        <v>1.0477527221586111</v>
      </c>
    </row>
    <row r="154" spans="1:4">
      <c r="A154">
        <f t="shared" ca="1" si="6"/>
        <v>0.42037125273419251</v>
      </c>
      <c r="B154">
        <f t="shared" ca="1" si="7"/>
        <v>2.7016539213750512</v>
      </c>
      <c r="C154">
        <v>0.29834081788085348</v>
      </c>
      <c r="D154">
        <v>0.84609354003946469</v>
      </c>
    </row>
    <row r="155" spans="1:4">
      <c r="A155">
        <f t="shared" ca="1" si="6"/>
        <v>0.42496337361416348</v>
      </c>
      <c r="B155">
        <f t="shared" ca="1" si="7"/>
        <v>2.6266172949892148</v>
      </c>
      <c r="C155">
        <v>0.21649940786204325</v>
      </c>
      <c r="D155">
        <v>0.56259294790150793</v>
      </c>
    </row>
    <row r="156" spans="1:4">
      <c r="A156">
        <f t="shared" ca="1" si="6"/>
        <v>0.97665836965902608</v>
      </c>
      <c r="B156">
        <f t="shared" ca="1" si="7"/>
        <v>3.1032756646482409</v>
      </c>
      <c r="C156">
        <v>0.45201161312673044</v>
      </c>
      <c r="D156">
        <v>0.51460456102823837</v>
      </c>
    </row>
    <row r="157" spans="1:4">
      <c r="A157">
        <f t="shared" ca="1" si="6"/>
        <v>6.6769381209901724E-2</v>
      </c>
      <c r="B157">
        <f t="shared" ca="1" si="7"/>
        <v>2.6700450458581426</v>
      </c>
      <c r="C157">
        <v>0.41737951761963377</v>
      </c>
      <c r="D157">
        <v>0.43198407864787214</v>
      </c>
    </row>
    <row r="158" spans="1:4">
      <c r="A158">
        <f t="shared" ca="1" si="6"/>
        <v>0.49052937988970502</v>
      </c>
      <c r="B158">
        <f t="shared" ca="1" si="7"/>
        <v>2.6605744257478476</v>
      </c>
      <c r="C158">
        <v>0.29556954242321964</v>
      </c>
      <c r="D158">
        <v>0.22755362107109178</v>
      </c>
    </row>
    <row r="159" spans="1:4">
      <c r="A159">
        <f t="shared" ca="1" si="6"/>
        <v>0.54371215785253191</v>
      </c>
      <c r="B159">
        <f t="shared" ca="1" si="7"/>
        <v>2.7042865836003793</v>
      </c>
      <c r="C159">
        <v>0.99980313844012803</v>
      </c>
      <c r="D159">
        <v>0.72735675951121981</v>
      </c>
    </row>
    <row r="160" spans="1:4">
      <c r="A160">
        <f t="shared" ca="1" si="6"/>
        <v>0.9948318872378672</v>
      </c>
      <c r="B160">
        <f t="shared" ca="1" si="7"/>
        <v>3.1991184708382465</v>
      </c>
      <c r="C160">
        <v>0.27794962049733574</v>
      </c>
      <c r="D160">
        <v>0.50530638000855554</v>
      </c>
    </row>
    <row r="161" spans="1:4">
      <c r="A161">
        <f t="shared" ref="A161:A192" ca="1" si="8">RAND()</f>
        <v>0.94140525751791571</v>
      </c>
      <c r="B161">
        <f t="shared" ca="1" si="7"/>
        <v>3.640523728356162</v>
      </c>
      <c r="C161">
        <v>0.95454990433426823</v>
      </c>
      <c r="D161">
        <v>0.95985628434282377</v>
      </c>
    </row>
    <row r="162" spans="1:4">
      <c r="A162">
        <f t="shared" ca="1" si="8"/>
        <v>0.78000848261324252</v>
      </c>
      <c r="B162">
        <f t="shared" ca="1" si="7"/>
        <v>3.9205322109694043</v>
      </c>
      <c r="C162">
        <v>0.84593746684827487</v>
      </c>
      <c r="D162">
        <v>1.3057937511910986</v>
      </c>
    </row>
    <row r="163" spans="1:4">
      <c r="A163">
        <f t="shared" ca="1" si="8"/>
        <v>0.77308047433068139</v>
      </c>
      <c r="B163">
        <f t="shared" ca="1" si="7"/>
        <v>4.1936126853000859</v>
      </c>
      <c r="C163">
        <v>0.16318891690745918</v>
      </c>
      <c r="D163">
        <v>0.96898266809855782</v>
      </c>
    </row>
    <row r="164" spans="1:4">
      <c r="A164">
        <f t="shared" ca="1" si="8"/>
        <v>3.9775125001799805E-2</v>
      </c>
      <c r="B164">
        <f t="shared" ca="1" si="7"/>
        <v>3.7333878103018856</v>
      </c>
      <c r="C164">
        <v>0.88967994815661222</v>
      </c>
      <c r="D164">
        <v>1.35866261625517</v>
      </c>
    </row>
    <row r="165" spans="1:4">
      <c r="A165">
        <f t="shared" ca="1" si="8"/>
        <v>0.70715149025817925</v>
      </c>
      <c r="B165">
        <f t="shared" ca="1" si="7"/>
        <v>3.9405393005600651</v>
      </c>
      <c r="C165">
        <v>0.75809784608862607</v>
      </c>
      <c r="D165">
        <v>1.6167604623437963</v>
      </c>
    </row>
    <row r="166" spans="1:4">
      <c r="A166">
        <f t="shared" ca="1" si="8"/>
        <v>0.95328503296152756</v>
      </c>
      <c r="B166">
        <f t="shared" ca="1" si="7"/>
        <v>4.393824333521593</v>
      </c>
      <c r="C166">
        <v>0.49027343639663901</v>
      </c>
      <c r="D166">
        <v>1.6070338987404353</v>
      </c>
    </row>
    <row r="167" spans="1:4">
      <c r="A167">
        <f t="shared" ca="1" si="8"/>
        <v>0.20735190182790597</v>
      </c>
      <c r="B167">
        <f t="shared" ca="1" si="7"/>
        <v>4.1011762353494987</v>
      </c>
      <c r="C167">
        <v>0.18674585139168087</v>
      </c>
      <c r="D167">
        <v>1.2937797501321162</v>
      </c>
    </row>
    <row r="168" spans="1:4">
      <c r="A168">
        <f t="shared" ca="1" si="8"/>
        <v>6.7961644175023705E-2</v>
      </c>
      <c r="B168">
        <f t="shared" ca="1" si="7"/>
        <v>3.6691378795245226</v>
      </c>
      <c r="C168">
        <v>0.2423335176978505</v>
      </c>
      <c r="D168">
        <v>1.0361132678299667</v>
      </c>
    </row>
    <row r="169" spans="1:4">
      <c r="A169">
        <f t="shared" ca="1" si="8"/>
        <v>0.70772629743422488</v>
      </c>
      <c r="B169">
        <f t="shared" ca="1" si="7"/>
        <v>3.8768641769587475</v>
      </c>
      <c r="C169">
        <v>0.16880431058973988</v>
      </c>
      <c r="D169">
        <v>0.70491757841970659</v>
      </c>
    </row>
    <row r="170" spans="1:4">
      <c r="A170">
        <f t="shared" ca="1" si="8"/>
        <v>0.83839191741303698</v>
      </c>
      <c r="B170">
        <f t="shared" ca="1" si="7"/>
        <v>4.2152560943717843</v>
      </c>
      <c r="C170">
        <v>3.8461301835371442E-2</v>
      </c>
      <c r="D170">
        <v>0.24337888025507803</v>
      </c>
    </row>
    <row r="171" spans="1:4">
      <c r="A171">
        <f t="shared" ca="1" si="8"/>
        <v>0.42699215980743821</v>
      </c>
      <c r="B171">
        <f t="shared" ca="1" si="7"/>
        <v>4.142248254179222</v>
      </c>
      <c r="C171">
        <v>0.93977232518293174</v>
      </c>
      <c r="D171">
        <v>0.68315120543800978</v>
      </c>
    </row>
    <row r="172" spans="1:4">
      <c r="A172">
        <f t="shared" ca="1" si="8"/>
        <v>0.24125933756486062</v>
      </c>
      <c r="B172">
        <f t="shared" ca="1" si="7"/>
        <v>3.8835075917440829</v>
      </c>
      <c r="C172">
        <v>0.71533262157266542</v>
      </c>
      <c r="D172">
        <v>0.8984838270106752</v>
      </c>
    </row>
    <row r="173" spans="1:4">
      <c r="A173">
        <f t="shared" ca="1" si="8"/>
        <v>0.2992515582930303</v>
      </c>
      <c r="B173">
        <f t="shared" ca="1" si="7"/>
        <v>3.6827591500371133</v>
      </c>
      <c r="C173">
        <v>0.49300346514705939</v>
      </c>
      <c r="D173">
        <v>0.89148729215773459</v>
      </c>
    </row>
    <row r="174" spans="1:4">
      <c r="A174">
        <f t="shared" ca="1" si="8"/>
        <v>0.21484645106639522</v>
      </c>
      <c r="B174">
        <f t="shared" ca="1" si="7"/>
        <v>3.3976056011035087</v>
      </c>
      <c r="C174">
        <v>0.99835820927031094</v>
      </c>
      <c r="D174">
        <v>1.3898455014280455</v>
      </c>
    </row>
    <row r="175" spans="1:4">
      <c r="A175">
        <f t="shared" ca="1" si="8"/>
        <v>0.84704335087196592</v>
      </c>
      <c r="B175">
        <f t="shared" ca="1" si="7"/>
        <v>3.7446489519754742</v>
      </c>
      <c r="C175">
        <v>8.7300243723709592E-2</v>
      </c>
      <c r="D175">
        <v>0.97714574515175512</v>
      </c>
    </row>
    <row r="176" spans="1:4">
      <c r="A176">
        <f t="shared" ca="1" si="8"/>
        <v>0.81899811911663034</v>
      </c>
      <c r="B176">
        <f t="shared" ca="1" si="7"/>
        <v>4.0636470710921042</v>
      </c>
      <c r="C176">
        <v>0.58702061055190158</v>
      </c>
      <c r="D176">
        <v>1.0641663557036567</v>
      </c>
    </row>
    <row r="177" spans="1:4">
      <c r="A177">
        <f t="shared" ca="1" si="8"/>
        <v>0.10592882507075929</v>
      </c>
      <c r="B177">
        <f t="shared" ca="1" si="7"/>
        <v>3.6695758961628631</v>
      </c>
      <c r="C177">
        <v>0.34074323022539943</v>
      </c>
      <c r="D177">
        <v>0.90490958592905613</v>
      </c>
    </row>
    <row r="178" spans="1:4">
      <c r="A178">
        <f t="shared" ca="1" si="8"/>
        <v>0.86791575937709542</v>
      </c>
      <c r="B178">
        <f t="shared" ca="1" si="7"/>
        <v>4.0374916555399585</v>
      </c>
      <c r="C178">
        <v>0.65059104364779619</v>
      </c>
      <c r="D178">
        <v>1.0555006295768523</v>
      </c>
    </row>
    <row r="179" spans="1:4">
      <c r="A179">
        <f t="shared" ca="1" si="8"/>
        <v>0.47539103703388152</v>
      </c>
      <c r="B179">
        <f t="shared" ca="1" si="7"/>
        <v>4.0128826925738403</v>
      </c>
      <c r="C179">
        <v>0.66596666500633805</v>
      </c>
      <c r="D179">
        <v>1.2214672945831904</v>
      </c>
    </row>
    <row r="180" spans="1:4">
      <c r="A180">
        <f t="shared" ca="1" si="8"/>
        <v>5.3383293436913504E-2</v>
      </c>
      <c r="B180">
        <f t="shared" ca="1" si="7"/>
        <v>3.5662659860107535</v>
      </c>
      <c r="C180">
        <v>0.66994402724603219</v>
      </c>
      <c r="D180">
        <v>1.3914113218292226</v>
      </c>
    </row>
    <row r="181" spans="1:4">
      <c r="A181">
        <f t="shared" ca="1" si="8"/>
        <v>0.86344149189548403</v>
      </c>
      <c r="B181">
        <f t="shared" ca="1" si="7"/>
        <v>3.9297074779062378</v>
      </c>
      <c r="C181">
        <v>0.73161858328215867</v>
      </c>
      <c r="D181">
        <v>1.6230299051113812</v>
      </c>
    </row>
    <row r="182" spans="1:4">
      <c r="A182">
        <f t="shared" ca="1" si="8"/>
        <v>0.24747860192802451</v>
      </c>
      <c r="B182">
        <f t="shared" ca="1" si="7"/>
        <v>3.6771860798342626</v>
      </c>
      <c r="C182">
        <v>0.4374334140803402</v>
      </c>
      <c r="D182">
        <v>1.5604633191917214</v>
      </c>
    </row>
    <row r="183" spans="1:4">
      <c r="A183">
        <f t="shared" ca="1" si="8"/>
        <v>9.2795730242305696E-2</v>
      </c>
      <c r="B183">
        <f t="shared" ca="1" si="7"/>
        <v>3.2699818100765681</v>
      </c>
      <c r="C183">
        <v>0.24488668302109762</v>
      </c>
      <c r="D183">
        <v>1.305350002212819</v>
      </c>
    </row>
    <row r="184" spans="1:4">
      <c r="A184">
        <f t="shared" ca="1" si="8"/>
        <v>0.53885960352103446</v>
      </c>
      <c r="B184">
        <f t="shared" ca="1" si="7"/>
        <v>3.3088414135976025</v>
      </c>
      <c r="C184">
        <v>0.24344095019970191</v>
      </c>
      <c r="D184">
        <v>1.048790952412521</v>
      </c>
    </row>
    <row r="185" spans="1:4">
      <c r="A185">
        <f t="shared" ca="1" si="8"/>
        <v>0.66895117261783243</v>
      </c>
      <c r="B185">
        <f t="shared" ca="1" si="7"/>
        <v>3.4777925862154349</v>
      </c>
      <c r="C185">
        <v>4.489891127246759E-2</v>
      </c>
      <c r="D185">
        <v>0.59368986368498855</v>
      </c>
    </row>
    <row r="186" spans="1:4">
      <c r="A186">
        <f t="shared" ca="1" si="8"/>
        <v>0.68789749372440878</v>
      </c>
      <c r="B186">
        <f t="shared" ca="1" si="7"/>
        <v>3.6656900799398437</v>
      </c>
      <c r="C186">
        <v>0.1635346069041998</v>
      </c>
      <c r="D186">
        <v>0.2572244705891884</v>
      </c>
    </row>
    <row r="187" spans="1:4">
      <c r="A187">
        <f t="shared" ca="1" si="8"/>
        <v>0.55876452441333579</v>
      </c>
      <c r="B187">
        <f t="shared" ca="1" si="7"/>
        <v>3.7244546043531797</v>
      </c>
      <c r="C187">
        <v>0.28470140614621031</v>
      </c>
      <c r="D187">
        <v>4.1925876735398715E-2</v>
      </c>
    </row>
    <row r="188" spans="1:4">
      <c r="A188">
        <f t="shared" ca="1" si="8"/>
        <v>0.8039930694747548</v>
      </c>
      <c r="B188">
        <f t="shared" ca="1" si="7"/>
        <v>4.0284476738279347</v>
      </c>
      <c r="C188">
        <v>0.26383676193147254</v>
      </c>
      <c r="D188">
        <v>-0.19423736133312874</v>
      </c>
    </row>
    <row r="189" spans="1:4">
      <c r="A189">
        <f t="shared" ca="1" si="8"/>
        <v>0.22809357275215292</v>
      </c>
      <c r="B189">
        <f t="shared" ca="1" si="7"/>
        <v>3.7565412465800874</v>
      </c>
      <c r="C189">
        <v>0.35216592899182486</v>
      </c>
      <c r="D189">
        <v>-0.34207143234130388</v>
      </c>
    </row>
    <row r="190" spans="1:4">
      <c r="A190">
        <f t="shared" ca="1" si="8"/>
        <v>0.88085457265843936</v>
      </c>
      <c r="B190">
        <f t="shared" ca="1" si="7"/>
        <v>4.1373958192385265</v>
      </c>
      <c r="C190">
        <v>0.83291562871196412</v>
      </c>
      <c r="D190">
        <v>-9.1558036293397649E-3</v>
      </c>
    </row>
    <row r="191" spans="1:4">
      <c r="A191">
        <f t="shared" ca="1" si="8"/>
        <v>0.59009865855015065</v>
      </c>
      <c r="B191">
        <f t="shared" ca="1" si="7"/>
        <v>4.2274944777886772</v>
      </c>
      <c r="C191">
        <v>0.27571658019960044</v>
      </c>
      <c r="D191">
        <v>-0.23343922342973933</v>
      </c>
    </row>
    <row r="192" spans="1:4">
      <c r="A192">
        <f t="shared" ca="1" si="8"/>
        <v>0.39560459193745068</v>
      </c>
      <c r="B192">
        <f t="shared" ca="1" si="7"/>
        <v>4.1230990697261278</v>
      </c>
      <c r="C192">
        <v>2.3861140275883708E-2</v>
      </c>
      <c r="D192">
        <v>-0.70957808315385562</v>
      </c>
    </row>
    <row r="193" spans="1:4">
      <c r="A193">
        <f t="shared" ref="A193:A200" ca="1" si="9">RAND()</f>
        <v>0.34216444363865306</v>
      </c>
      <c r="B193">
        <f t="shared" ca="1" si="7"/>
        <v>3.9652635133647811</v>
      </c>
      <c r="C193">
        <v>0.5515856494538931</v>
      </c>
      <c r="D193">
        <v>-0.65799243369996252</v>
      </c>
    </row>
    <row r="194" spans="1:4">
      <c r="A194">
        <f t="shared" ca="1" si="9"/>
        <v>0.75417306148897068</v>
      </c>
      <c r="B194">
        <f t="shared" ca="1" si="7"/>
        <v>4.2194365748537521</v>
      </c>
      <c r="C194">
        <v>0.33399028668414443</v>
      </c>
      <c r="D194">
        <v>-0.82400214701581809</v>
      </c>
    </row>
    <row r="195" spans="1:4">
      <c r="A195">
        <f t="shared" ca="1" si="9"/>
        <v>9.9085435799303179E-2</v>
      </c>
      <c r="B195">
        <f t="shared" ref="B195:B200" ca="1" si="10">A195+B194-0.5</f>
        <v>3.8185220106530551</v>
      </c>
      <c r="C195">
        <v>0.32993252498247538</v>
      </c>
      <c r="D195">
        <v>-0.9940696220333427</v>
      </c>
    </row>
    <row r="196" spans="1:4">
      <c r="A196">
        <f t="shared" ca="1" si="9"/>
        <v>0.4871838729864858</v>
      </c>
      <c r="B196">
        <f t="shared" ca="1" si="10"/>
        <v>3.8057058836395408</v>
      </c>
      <c r="C196">
        <v>0.47865485289074261</v>
      </c>
      <c r="D196">
        <v>-1.0154147691426001</v>
      </c>
    </row>
    <row r="197" spans="1:4">
      <c r="A197">
        <f t="shared" ca="1" si="9"/>
        <v>0.46156073195396519</v>
      </c>
      <c r="B197">
        <f t="shared" ca="1" si="10"/>
        <v>3.7672666155935062</v>
      </c>
      <c r="C197">
        <v>8.0637239983175846E-2</v>
      </c>
      <c r="D197">
        <v>-1.4347775291594242</v>
      </c>
    </row>
    <row r="198" spans="1:4">
      <c r="A198">
        <f t="shared" ca="1" si="9"/>
        <v>0.80285508348897339</v>
      </c>
      <c r="B198">
        <f t="shared" ca="1" si="10"/>
        <v>4.0701216990824793</v>
      </c>
      <c r="C198">
        <v>0.14966087476998097</v>
      </c>
      <c r="D198">
        <v>-1.7851166543894432</v>
      </c>
    </row>
    <row r="199" spans="1:4">
      <c r="A199">
        <f t="shared" ca="1" si="9"/>
        <v>0.13350180998754946</v>
      </c>
      <c r="B199">
        <f t="shared" ca="1" si="10"/>
        <v>3.7036235090700291</v>
      </c>
      <c r="C199">
        <v>3.0778115983078669E-2</v>
      </c>
      <c r="D199">
        <v>-2.2543385384063646</v>
      </c>
    </row>
    <row r="200" spans="1:4">
      <c r="A200">
        <f t="shared" ca="1" si="9"/>
        <v>0.86654664445819263</v>
      </c>
      <c r="B200">
        <f t="shared" ca="1" si="10"/>
        <v>4.0701701535282222</v>
      </c>
      <c r="C200">
        <v>0.48320406981560632</v>
      </c>
      <c r="D200">
        <v>-2.2711344685907582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"/>
  <sheetViews>
    <sheetView workbookViewId="0">
      <selection activeCell="L28" sqref="L28"/>
    </sheetView>
  </sheetViews>
  <sheetFormatPr defaultRowHeight="12.75"/>
  <cols>
    <col min="1" max="2" width="8.85546875" style="45"/>
  </cols>
  <sheetData>
    <row r="1" spans="1:2" ht="15.75">
      <c r="A1" s="44" t="s">
        <v>310</v>
      </c>
      <c r="B1" s="44" t="s">
        <v>309</v>
      </c>
    </row>
    <row r="2" spans="1:2">
      <c r="A2" s="45">
        <v>11</v>
      </c>
    </row>
    <row r="3" spans="1:2">
      <c r="A3" s="45">
        <v>16</v>
      </c>
      <c r="B3" s="45">
        <f>A2</f>
        <v>11</v>
      </c>
    </row>
    <row r="4" spans="1:2">
      <c r="A4" s="45">
        <v>15</v>
      </c>
      <c r="B4" s="45">
        <f t="shared" ref="B4:B11" si="0">A3</f>
        <v>16</v>
      </c>
    </row>
    <row r="5" spans="1:2">
      <c r="A5" s="45">
        <v>18</v>
      </c>
      <c r="B5" s="45">
        <f t="shared" si="0"/>
        <v>15</v>
      </c>
    </row>
    <row r="6" spans="1:2">
      <c r="A6" s="45">
        <v>17</v>
      </c>
      <c r="B6" s="45">
        <f t="shared" si="0"/>
        <v>18</v>
      </c>
    </row>
    <row r="7" spans="1:2">
      <c r="A7" s="45">
        <v>16</v>
      </c>
      <c r="B7" s="45">
        <f t="shared" si="0"/>
        <v>17</v>
      </c>
    </row>
    <row r="8" spans="1:2">
      <c r="A8" s="45">
        <v>21</v>
      </c>
      <c r="B8" s="45">
        <f t="shared" si="0"/>
        <v>16</v>
      </c>
    </row>
    <row r="9" spans="1:2">
      <c r="A9" s="45">
        <v>16</v>
      </c>
      <c r="B9" s="45">
        <f t="shared" si="0"/>
        <v>21</v>
      </c>
    </row>
    <row r="10" spans="1:2">
      <c r="A10" s="45">
        <v>25</v>
      </c>
      <c r="B10" s="45">
        <f t="shared" si="0"/>
        <v>16</v>
      </c>
    </row>
    <row r="11" spans="1:2">
      <c r="A11" s="45">
        <v>23</v>
      </c>
      <c r="B11" s="45">
        <f t="shared" si="0"/>
        <v>25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J21" sqref="J21"/>
    </sheetView>
  </sheetViews>
  <sheetFormatPr defaultRowHeight="12.7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workbookViewId="0">
      <selection activeCell="S19" sqref="S19"/>
    </sheetView>
  </sheetViews>
  <sheetFormatPr defaultRowHeight="12.75"/>
  <cols>
    <col min="1" max="8" width="8.7109375" customWidth="1"/>
  </cols>
  <sheetData>
    <row r="1" spans="1:8" s="41" customFormat="1" ht="15.75">
      <c r="A1" s="41" t="s">
        <v>293</v>
      </c>
      <c r="B1" s="41" t="s">
        <v>294</v>
      </c>
      <c r="C1" s="42" t="s">
        <v>295</v>
      </c>
      <c r="D1" s="41" t="s">
        <v>296</v>
      </c>
      <c r="E1" s="41" t="s">
        <v>297</v>
      </c>
      <c r="F1" s="41" t="s">
        <v>298</v>
      </c>
      <c r="G1" s="41" t="s">
        <v>299</v>
      </c>
      <c r="H1" s="41" t="s">
        <v>307</v>
      </c>
    </row>
    <row r="2" spans="1:8">
      <c r="A2">
        <v>2</v>
      </c>
      <c r="B2">
        <v>11</v>
      </c>
      <c r="C2">
        <f>TREND($B$2:$B$11,$A$2:$A$11,A2)</f>
        <v>11.75</v>
      </c>
      <c r="D2">
        <f>ABS(B2-C2)</f>
        <v>0.75</v>
      </c>
      <c r="E2">
        <f>RANK(D2,$D$2:$D$11,1)</f>
        <v>4</v>
      </c>
      <c r="F2">
        <f>RANK(A2,$A$2:$A$11,1)</f>
        <v>1</v>
      </c>
      <c r="G2">
        <f>E2-F2</f>
        <v>3</v>
      </c>
      <c r="H2">
        <f>G2^2</f>
        <v>9</v>
      </c>
    </row>
    <row r="3" spans="1:8">
      <c r="A3">
        <v>4</v>
      </c>
      <c r="B3">
        <v>16</v>
      </c>
      <c r="C3">
        <f t="shared" ref="C3:C11" si="0">TREND($B$2:$B$11,$A$2:$A$11,A3)</f>
        <v>17.25</v>
      </c>
      <c r="D3">
        <f t="shared" ref="D3:D11" si="1">ABS(B3-C3)</f>
        <v>1.25</v>
      </c>
      <c r="E3">
        <f t="shared" ref="E3:E11" si="2">RANK(D3,$D$2:$D$11,1)</f>
        <v>6</v>
      </c>
      <c r="F3">
        <f t="shared" ref="F3:F11" si="3">RANK(A3,$A$2:$A$11,1)</f>
        <v>4</v>
      </c>
      <c r="G3">
        <f t="shared" ref="G3:G11" si="4">E3-F3</f>
        <v>2</v>
      </c>
      <c r="H3">
        <f t="shared" ref="H3:H11" si="5">G3^2</f>
        <v>4</v>
      </c>
    </row>
    <row r="4" spans="1:8">
      <c r="A4">
        <v>3</v>
      </c>
      <c r="B4">
        <v>15</v>
      </c>
      <c r="C4">
        <f t="shared" si="0"/>
        <v>14.5</v>
      </c>
      <c r="D4">
        <f t="shared" si="1"/>
        <v>0.5</v>
      </c>
      <c r="E4">
        <f t="shared" si="2"/>
        <v>2</v>
      </c>
      <c r="F4">
        <f t="shared" si="3"/>
        <v>2</v>
      </c>
      <c r="G4">
        <f t="shared" si="4"/>
        <v>0</v>
      </c>
      <c r="H4">
        <f t="shared" si="5"/>
        <v>0</v>
      </c>
    </row>
    <row r="5" spans="1:8">
      <c r="A5">
        <v>5</v>
      </c>
      <c r="B5">
        <v>18</v>
      </c>
      <c r="C5">
        <f t="shared" si="0"/>
        <v>20</v>
      </c>
      <c r="D5">
        <f t="shared" si="1"/>
        <v>2</v>
      </c>
      <c r="E5">
        <f t="shared" si="2"/>
        <v>9</v>
      </c>
      <c r="F5">
        <f t="shared" si="3"/>
        <v>7</v>
      </c>
      <c r="G5">
        <f t="shared" si="4"/>
        <v>2</v>
      </c>
      <c r="H5">
        <f t="shared" si="5"/>
        <v>4</v>
      </c>
    </row>
    <row r="6" spans="1:8">
      <c r="A6">
        <v>4</v>
      </c>
      <c r="B6">
        <v>17</v>
      </c>
      <c r="C6">
        <f t="shared" si="0"/>
        <v>17.25</v>
      </c>
      <c r="D6">
        <f t="shared" si="1"/>
        <v>0.25</v>
      </c>
      <c r="E6">
        <f t="shared" si="2"/>
        <v>1</v>
      </c>
      <c r="F6">
        <f t="shared" si="3"/>
        <v>4</v>
      </c>
      <c r="G6">
        <f t="shared" si="4"/>
        <v>-3</v>
      </c>
      <c r="H6">
        <f t="shared" si="5"/>
        <v>9</v>
      </c>
    </row>
    <row r="7" spans="1:8">
      <c r="A7">
        <v>3</v>
      </c>
      <c r="B7">
        <v>16</v>
      </c>
      <c r="C7">
        <f t="shared" si="0"/>
        <v>14.5</v>
      </c>
      <c r="D7">
        <f t="shared" si="1"/>
        <v>1.5</v>
      </c>
      <c r="E7">
        <f t="shared" si="2"/>
        <v>8</v>
      </c>
      <c r="F7">
        <f t="shared" si="3"/>
        <v>2</v>
      </c>
      <c r="G7">
        <f t="shared" si="4"/>
        <v>6</v>
      </c>
      <c r="H7">
        <f t="shared" si="5"/>
        <v>36</v>
      </c>
    </row>
    <row r="8" spans="1:8">
      <c r="A8">
        <v>5</v>
      </c>
      <c r="B8">
        <v>21</v>
      </c>
      <c r="C8">
        <f t="shared" si="0"/>
        <v>20</v>
      </c>
      <c r="D8">
        <f t="shared" si="1"/>
        <v>1</v>
      </c>
      <c r="E8">
        <f t="shared" si="2"/>
        <v>5</v>
      </c>
      <c r="F8">
        <f t="shared" si="3"/>
        <v>7</v>
      </c>
      <c r="G8">
        <f t="shared" si="4"/>
        <v>-2</v>
      </c>
      <c r="H8">
        <f t="shared" si="5"/>
        <v>4</v>
      </c>
    </row>
    <row r="9" spans="1:8">
      <c r="A9">
        <v>4</v>
      </c>
      <c r="B9">
        <v>16</v>
      </c>
      <c r="C9">
        <f t="shared" si="0"/>
        <v>17.25</v>
      </c>
      <c r="D9">
        <f t="shared" si="1"/>
        <v>1.25</v>
      </c>
      <c r="E9">
        <f t="shared" si="2"/>
        <v>6</v>
      </c>
      <c r="F9">
        <f t="shared" si="3"/>
        <v>4</v>
      </c>
      <c r="G9">
        <f t="shared" si="4"/>
        <v>2</v>
      </c>
      <c r="H9">
        <f t="shared" si="5"/>
        <v>4</v>
      </c>
    </row>
    <row r="10" spans="1:8">
      <c r="A10">
        <v>7</v>
      </c>
      <c r="B10">
        <v>25</v>
      </c>
      <c r="C10">
        <f t="shared" si="0"/>
        <v>25.5</v>
      </c>
      <c r="D10">
        <f t="shared" si="1"/>
        <v>0.5</v>
      </c>
      <c r="E10">
        <f t="shared" si="2"/>
        <v>2</v>
      </c>
      <c r="F10">
        <f t="shared" si="3"/>
        <v>10</v>
      </c>
      <c r="G10">
        <f t="shared" si="4"/>
        <v>-8</v>
      </c>
      <c r="H10">
        <f t="shared" si="5"/>
        <v>64</v>
      </c>
    </row>
    <row r="11" spans="1:8">
      <c r="A11">
        <v>5</v>
      </c>
      <c r="B11">
        <v>23</v>
      </c>
      <c r="C11">
        <f t="shared" si="0"/>
        <v>20</v>
      </c>
      <c r="D11">
        <f t="shared" si="1"/>
        <v>3</v>
      </c>
      <c r="E11">
        <f t="shared" si="2"/>
        <v>10</v>
      </c>
      <c r="F11">
        <f t="shared" si="3"/>
        <v>7</v>
      </c>
      <c r="G11">
        <f t="shared" si="4"/>
        <v>3</v>
      </c>
      <c r="H11">
        <f t="shared" si="5"/>
        <v>9</v>
      </c>
    </row>
    <row r="12" spans="1:8">
      <c r="H12">
        <f>SUM(H2:H11)</f>
        <v>143</v>
      </c>
    </row>
    <row r="13" spans="1:8">
      <c r="E13">
        <f>1-(6*(H12/(COUNT(D2:D11)*(COUNT(D2:D11)^2-1))))</f>
        <v>0.13333333333333341</v>
      </c>
      <c r="F13" t="s">
        <v>300</v>
      </c>
    </row>
    <row r="14" spans="1:8">
      <c r="E14">
        <f>(E13*SQRT(COUNT(D2:D11)-2)/SQRT(COUNT(D2:D11)^2-E13^2))</f>
        <v>3.7715714320235738E-2</v>
      </c>
      <c r="F14" t="s">
        <v>301</v>
      </c>
    </row>
    <row r="15" spans="1:8">
      <c r="E15">
        <f>1-TTEST(D2:D11,A2:A11,2,3)</f>
        <v>0.99996382522346172</v>
      </c>
      <c r="F15" t="s">
        <v>302</v>
      </c>
    </row>
    <row r="16" spans="1:8">
      <c r="E16">
        <f>TDIST(E15,8,1)</f>
        <v>0.17330498734594299</v>
      </c>
      <c r="F16" t="s">
        <v>303</v>
      </c>
    </row>
    <row r="19" spans="1:8">
      <c r="A19" t="s">
        <v>293</v>
      </c>
      <c r="B19" t="s">
        <v>294</v>
      </c>
      <c r="C19" t="s">
        <v>304</v>
      </c>
      <c r="D19" t="s">
        <v>296</v>
      </c>
      <c r="E19" t="s">
        <v>297</v>
      </c>
      <c r="F19" t="s">
        <v>298</v>
      </c>
      <c r="G19" t="s">
        <v>299</v>
      </c>
      <c r="H19" t="s">
        <v>305</v>
      </c>
    </row>
    <row r="20" spans="1:8">
      <c r="A20">
        <v>12.1</v>
      </c>
      <c r="B20">
        <v>12.4</v>
      </c>
      <c r="C20">
        <v>11.37</v>
      </c>
      <c r="D20">
        <f>ABS(B20-C20)</f>
        <v>1.0300000000000011</v>
      </c>
      <c r="E20">
        <f>RANK(D20,$D$20:$D$29,1)</f>
        <v>9</v>
      </c>
      <c r="F20">
        <f>RANK(A20,$A$20:$A$29,1)</f>
        <v>4</v>
      </c>
      <c r="G20">
        <f>E20-F20</f>
        <v>5</v>
      </c>
      <c r="H20">
        <f>G20^2</f>
        <v>25</v>
      </c>
    </row>
    <row r="21" spans="1:8">
      <c r="A21">
        <v>21.4</v>
      </c>
      <c r="B21">
        <v>14.4</v>
      </c>
      <c r="C21">
        <v>15.64</v>
      </c>
      <c r="D21">
        <f t="shared" ref="D21:D29" si="6">ABS(B21-C21)</f>
        <v>1.2400000000000002</v>
      </c>
      <c r="E21">
        <f t="shared" ref="E21:E29" si="7">RANK(D21,$D$20:$D$29,1)</f>
        <v>10</v>
      </c>
      <c r="F21">
        <f t="shared" ref="F21:F29" si="8">RANK(A21,$A$20:$A$29,1)</f>
        <v>9</v>
      </c>
      <c r="G21">
        <f t="shared" ref="G21:G29" si="9">E21-F21</f>
        <v>1</v>
      </c>
      <c r="H21">
        <f t="shared" ref="H21:H29" si="10">G21^2</f>
        <v>1</v>
      </c>
    </row>
    <row r="22" spans="1:8">
      <c r="A22">
        <v>18.7</v>
      </c>
      <c r="B22">
        <v>14.6</v>
      </c>
      <c r="C22">
        <v>14.4</v>
      </c>
      <c r="D22">
        <f t="shared" si="6"/>
        <v>0.19999999999999929</v>
      </c>
      <c r="E22">
        <f t="shared" si="7"/>
        <v>4</v>
      </c>
      <c r="F22">
        <f t="shared" si="8"/>
        <v>7</v>
      </c>
      <c r="G22">
        <f t="shared" si="9"/>
        <v>-3</v>
      </c>
      <c r="H22">
        <f t="shared" si="10"/>
        <v>9</v>
      </c>
    </row>
    <row r="23" spans="1:8">
      <c r="A23">
        <v>21.7</v>
      </c>
      <c r="B23">
        <v>16</v>
      </c>
      <c r="C23">
        <v>15.78</v>
      </c>
      <c r="D23">
        <f t="shared" si="6"/>
        <v>0.22000000000000064</v>
      </c>
      <c r="E23">
        <f t="shared" si="7"/>
        <v>5</v>
      </c>
      <c r="F23">
        <f t="shared" si="8"/>
        <v>10</v>
      </c>
      <c r="G23">
        <f t="shared" si="9"/>
        <v>-5</v>
      </c>
      <c r="H23">
        <f t="shared" si="10"/>
        <v>25</v>
      </c>
    </row>
    <row r="24" spans="1:8">
      <c r="A24">
        <v>12.5</v>
      </c>
      <c r="B24">
        <v>11.3</v>
      </c>
      <c r="C24">
        <v>11.56</v>
      </c>
      <c r="D24">
        <f t="shared" si="6"/>
        <v>0.25999999999999979</v>
      </c>
      <c r="E24">
        <f t="shared" si="7"/>
        <v>6</v>
      </c>
      <c r="F24">
        <f t="shared" si="8"/>
        <v>5</v>
      </c>
      <c r="G24">
        <f t="shared" si="9"/>
        <v>1</v>
      </c>
      <c r="H24">
        <f t="shared" si="10"/>
        <v>1</v>
      </c>
    </row>
    <row r="25" spans="1:8">
      <c r="A25">
        <v>10.4</v>
      </c>
      <c r="B25">
        <v>10</v>
      </c>
      <c r="C25">
        <v>10.59</v>
      </c>
      <c r="D25">
        <f t="shared" si="6"/>
        <v>0.58999999999999986</v>
      </c>
      <c r="E25">
        <f t="shared" si="7"/>
        <v>7</v>
      </c>
      <c r="F25">
        <f t="shared" si="8"/>
        <v>2</v>
      </c>
      <c r="G25">
        <f t="shared" si="9"/>
        <v>5</v>
      </c>
      <c r="H25">
        <f t="shared" si="10"/>
        <v>25</v>
      </c>
    </row>
    <row r="26" spans="1:8">
      <c r="A26">
        <v>20.8</v>
      </c>
      <c r="B26">
        <v>16.2</v>
      </c>
      <c r="C26">
        <v>15.37</v>
      </c>
      <c r="D26">
        <f t="shared" si="6"/>
        <v>0.83000000000000007</v>
      </c>
      <c r="E26">
        <f t="shared" si="7"/>
        <v>8</v>
      </c>
      <c r="F26">
        <f t="shared" si="8"/>
        <v>8</v>
      </c>
      <c r="G26">
        <f t="shared" si="9"/>
        <v>0</v>
      </c>
      <c r="H26">
        <f t="shared" si="10"/>
        <v>0</v>
      </c>
    </row>
    <row r="27" spans="1:8">
      <c r="A27">
        <v>10.199999999999999</v>
      </c>
      <c r="B27">
        <v>10.4</v>
      </c>
      <c r="C27">
        <v>10.5</v>
      </c>
      <c r="D27">
        <f t="shared" si="6"/>
        <v>9.9999999999999645E-2</v>
      </c>
      <c r="E27">
        <f t="shared" si="7"/>
        <v>3</v>
      </c>
      <c r="F27">
        <f t="shared" si="8"/>
        <v>1</v>
      </c>
      <c r="G27">
        <f t="shared" si="9"/>
        <v>2</v>
      </c>
      <c r="H27">
        <f t="shared" si="10"/>
        <v>4</v>
      </c>
    </row>
    <row r="28" spans="1:8">
      <c r="A28">
        <v>16</v>
      </c>
      <c r="B28">
        <v>13.1</v>
      </c>
      <c r="C28">
        <v>13.16</v>
      </c>
      <c r="D28">
        <f t="shared" si="6"/>
        <v>6.0000000000000497E-2</v>
      </c>
      <c r="E28">
        <f t="shared" si="7"/>
        <v>2</v>
      </c>
      <c r="F28">
        <f t="shared" si="8"/>
        <v>6</v>
      </c>
      <c r="G28">
        <f t="shared" si="9"/>
        <v>-4</v>
      </c>
      <c r="H28">
        <f t="shared" si="10"/>
        <v>16</v>
      </c>
    </row>
    <row r="29" spans="1:8">
      <c r="A29">
        <v>12</v>
      </c>
      <c r="B29">
        <v>11.3</v>
      </c>
      <c r="C29">
        <v>11.33</v>
      </c>
      <c r="D29">
        <f t="shared" si="6"/>
        <v>2.9999999999999361E-2</v>
      </c>
      <c r="E29">
        <f t="shared" si="7"/>
        <v>1</v>
      </c>
      <c r="F29">
        <f t="shared" si="8"/>
        <v>3</v>
      </c>
      <c r="G29">
        <f t="shared" si="9"/>
        <v>-2</v>
      </c>
      <c r="H29">
        <f t="shared" si="10"/>
        <v>4</v>
      </c>
    </row>
    <row r="30" spans="1:8">
      <c r="H30">
        <f>SUM(H20:H29)</f>
        <v>110</v>
      </c>
    </row>
    <row r="31" spans="1:8">
      <c r="E31">
        <f>1-(6*(H30/(COUNT(D20:D29)*(COUNT(D20:D29)^2-1))))</f>
        <v>0.33333333333333337</v>
      </c>
      <c r="F31" t="s">
        <v>300</v>
      </c>
    </row>
    <row r="32" spans="1:8">
      <c r="E32">
        <f>(E31*SQRT(COUNT(D20:D29)-2)/SQRT(COUNT(D20:D29)^2-E31^2))</f>
        <v>9.4333326127315667E-2</v>
      </c>
      <c r="F32" t="s">
        <v>301</v>
      </c>
    </row>
    <row r="33" spans="5:6">
      <c r="E33">
        <f>1-TTEST(D20:D29,A20:A29,2,3)</f>
        <v>0.99999719635914364</v>
      </c>
      <c r="F33" t="s">
        <v>302</v>
      </c>
    </row>
    <row r="34" spans="5:6">
      <c r="E34">
        <f>TDIST(E33,8,1)</f>
        <v>0.17329739167447272</v>
      </c>
      <c r="F34" t="s">
        <v>303</v>
      </c>
    </row>
    <row r="35" spans="5:6">
      <c r="E35">
        <f>TDIST(E31,8,2)</f>
        <v>0.74745098416946942</v>
      </c>
      <c r="F35" t="s">
        <v>306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0"/>
  <sheetViews>
    <sheetView workbookViewId="0">
      <selection activeCell="O26" sqref="O26"/>
    </sheetView>
  </sheetViews>
  <sheetFormatPr defaultColWidth="8.85546875" defaultRowHeight="12.75"/>
  <cols>
    <col min="1" max="1" width="14" style="46" customWidth="1"/>
    <col min="2" max="2" width="11.140625" style="46" customWidth="1"/>
    <col min="3" max="16384" width="8.85546875" style="46"/>
  </cols>
  <sheetData>
    <row r="1" spans="1:8">
      <c r="A1" s="46">
        <v>200</v>
      </c>
      <c r="B1" s="46" t="s">
        <v>322</v>
      </c>
      <c r="C1" s="47" t="s">
        <v>339</v>
      </c>
    </row>
    <row r="2" spans="1:8">
      <c r="A2" s="46">
        <v>180</v>
      </c>
      <c r="B2" s="46" t="s">
        <v>338</v>
      </c>
      <c r="C2" s="47" t="s">
        <v>337</v>
      </c>
    </row>
    <row r="3" spans="1:8">
      <c r="A3" s="46">
        <v>80</v>
      </c>
      <c r="B3" s="46" t="s">
        <v>336</v>
      </c>
    </row>
    <row r="4" spans="1:8">
      <c r="A4" s="46">
        <f>(A1-A2)/A3</f>
        <v>0.25</v>
      </c>
      <c r="B4" s="46" t="s">
        <v>335</v>
      </c>
    </row>
    <row r="6" spans="1:8">
      <c r="A6" s="46">
        <f>NORMDIST(A4,0,1,0)</f>
        <v>0.38666811680284924</v>
      </c>
      <c r="B6" s="47" t="s">
        <v>334</v>
      </c>
      <c r="F6" s="46">
        <f>EXP(-A4*A4/2)/SQRT(2*PI())</f>
        <v>0.38666811680284929</v>
      </c>
      <c r="G6" s="46">
        <f>EXP(-0.5*A4^2)/SQRT(2*PI())</f>
        <v>0.38666811680284929</v>
      </c>
      <c r="H6" s="46" t="s">
        <v>331</v>
      </c>
    </row>
    <row r="7" spans="1:8">
      <c r="A7" s="46">
        <f>A4*(1-NORMDIST(A4,0,1,1))</f>
        <v>0.10032341857926907</v>
      </c>
      <c r="B7" s="47" t="s">
        <v>333</v>
      </c>
      <c r="F7" s="46">
        <f>A4*(1-NORMDIST(A4,0,1,1))</f>
        <v>0.10032341857926907</v>
      </c>
      <c r="H7" s="46" t="s">
        <v>331</v>
      </c>
    </row>
    <row r="8" spans="1:8">
      <c r="A8" s="46">
        <f>A6-A7</f>
        <v>0.28634469822358016</v>
      </c>
      <c r="B8" s="47" t="s">
        <v>332</v>
      </c>
      <c r="F8" s="46">
        <f>F6-F7</f>
        <v>0.28634469822358022</v>
      </c>
      <c r="H8" s="46" t="s">
        <v>331</v>
      </c>
    </row>
    <row r="9" spans="1:8">
      <c r="A9" s="53">
        <f>A3*F8</f>
        <v>22.907575857886417</v>
      </c>
      <c r="B9" s="47" t="s">
        <v>330</v>
      </c>
      <c r="C9" s="47" t="s">
        <v>329</v>
      </c>
    </row>
    <row r="10" spans="1:8">
      <c r="A10" s="52">
        <f>A9+A1-A2</f>
        <v>42.907575857886428</v>
      </c>
      <c r="B10" s="47" t="s">
        <v>328</v>
      </c>
      <c r="C10" s="47" t="s">
        <v>327</v>
      </c>
    </row>
    <row r="11" spans="1:8">
      <c r="A11" s="52"/>
      <c r="B11" s="47"/>
    </row>
    <row r="12" spans="1:8">
      <c r="A12" s="52"/>
      <c r="B12" s="47"/>
    </row>
    <row r="13" spans="1:8">
      <c r="F13" s="51"/>
    </row>
    <row r="14" spans="1:8">
      <c r="A14" s="50">
        <f>NORMDIST(A1,0,1,1)</f>
        <v>1</v>
      </c>
      <c r="B14" s="46">
        <f>NORMDIST(A1,A2,A3,1)</f>
        <v>0.5987063256829237</v>
      </c>
      <c r="C14" s="46">
        <f>NORMDIST(A4,0,1,1)</f>
        <v>0.5987063256829237</v>
      </c>
      <c r="F14" s="51"/>
    </row>
    <row r="15" spans="1:8">
      <c r="A15" s="50">
        <f>NORMDIST(A1,0,1,0)</f>
        <v>0</v>
      </c>
      <c r="B15" s="46">
        <f>NORMDIST(A1,A2,A3,0)</f>
        <v>4.8333514600356151E-3</v>
      </c>
      <c r="C15" s="49">
        <f>NORMDIST(A4,0,1,0)</f>
        <v>0.38666811680284924</v>
      </c>
    </row>
    <row r="16" spans="1:8">
      <c r="A16" s="46">
        <f>NORMINV(A4,A2,A3)</f>
        <v>126.04081998431344</v>
      </c>
      <c r="B16" s="46">
        <f>NORMINV(A4,0,1)</f>
        <v>-0.67448975019608193</v>
      </c>
    </row>
    <row r="18" spans="1:8" ht="15.75">
      <c r="B18" s="48" t="s">
        <v>322</v>
      </c>
      <c r="C18" s="48" t="s">
        <v>321</v>
      </c>
    </row>
    <row r="19" spans="1:8" ht="15.75">
      <c r="A19" s="46" t="s">
        <v>326</v>
      </c>
      <c r="B19" s="46">
        <v>1.1399999999999999</v>
      </c>
      <c r="C19" s="46">
        <f>NORMDIST(B19,0,1,1)</f>
        <v>0.87285684943720176</v>
      </c>
      <c r="D19" s="47" t="s">
        <v>325</v>
      </c>
    </row>
    <row r="20" spans="1:8" ht="15.75">
      <c r="A20" s="46" t="s">
        <v>324</v>
      </c>
      <c r="C20" s="46">
        <f>1-NORMDIST(B19,0,1,1)</f>
        <v>0.12714315056279824</v>
      </c>
      <c r="D20" s="47" t="s">
        <v>323</v>
      </c>
    </row>
    <row r="21" spans="1:8">
      <c r="C21" s="46">
        <f>SUM(C19:C20)</f>
        <v>1</v>
      </c>
    </row>
    <row r="24" spans="1:8" ht="15.75">
      <c r="B24" s="48" t="s">
        <v>322</v>
      </c>
      <c r="C24" s="48" t="s">
        <v>321</v>
      </c>
    </row>
    <row r="25" spans="1:8">
      <c r="A25" s="46" t="s">
        <v>320</v>
      </c>
      <c r="B25" s="46">
        <v>0.75</v>
      </c>
      <c r="C25" s="46">
        <f>NORMDIST(B25,0,1,1)</f>
        <v>0.77337264762313174</v>
      </c>
      <c r="D25" s="47" t="s">
        <v>319</v>
      </c>
      <c r="G25" s="46">
        <f>NORMSDIST(B25)</f>
        <v>0.77337264762313174</v>
      </c>
      <c r="H25" s="47" t="s">
        <v>318</v>
      </c>
    </row>
    <row r="26" spans="1:8">
      <c r="A26" s="46" t="s">
        <v>317</v>
      </c>
      <c r="C26" s="46">
        <f>1-NORMDIST(B25,0,1,1)</f>
        <v>0.22662735237686826</v>
      </c>
      <c r="D26" s="47" t="s">
        <v>316</v>
      </c>
      <c r="G26" s="46">
        <f>1-NORMSDIST(B25)</f>
        <v>0.22662735237686826</v>
      </c>
      <c r="H26" s="47" t="s">
        <v>315</v>
      </c>
    </row>
    <row r="27" spans="1:8">
      <c r="C27" s="46">
        <f>SUM(C25:C26)</f>
        <v>1</v>
      </c>
      <c r="G27" s="46">
        <f>SUM(G25:G26)</f>
        <v>1</v>
      </c>
    </row>
    <row r="28" spans="1:8">
      <c r="A28" s="46" t="s">
        <v>314</v>
      </c>
      <c r="B28" s="46">
        <v>0.75</v>
      </c>
      <c r="C28" s="46">
        <f>NORMDIST(B28,0,1,0)</f>
        <v>0.30113743215480443</v>
      </c>
      <c r="D28" s="47" t="s">
        <v>313</v>
      </c>
      <c r="H28" s="47"/>
    </row>
    <row r="29" spans="1:8">
      <c r="A29" s="46" t="s">
        <v>312</v>
      </c>
      <c r="C29" s="46">
        <f>1-NORMDIST(B28,0,1,0)</f>
        <v>0.69886256784519563</v>
      </c>
      <c r="D29" s="47" t="s">
        <v>311</v>
      </c>
      <c r="H29" s="47"/>
    </row>
    <row r="30" spans="1:8">
      <c r="C30" s="46">
        <f>SUM(C28:C29)</f>
        <v>1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8"/>
  <sheetViews>
    <sheetView workbookViewId="0">
      <selection activeCell="F17" sqref="F17"/>
    </sheetView>
  </sheetViews>
  <sheetFormatPr defaultColWidth="8.85546875" defaultRowHeight="12.75"/>
  <cols>
    <col min="1" max="3" width="14.42578125" style="46" customWidth="1"/>
    <col min="4" max="4" width="20.85546875" style="46" customWidth="1"/>
    <col min="5" max="7" width="8.85546875" style="46"/>
    <col min="8" max="8" width="14" style="46" customWidth="1"/>
    <col min="9" max="16384" width="8.85546875" style="46"/>
  </cols>
  <sheetData>
    <row r="1" spans="1:12" ht="15.75">
      <c r="A1" s="55" t="s">
        <v>347</v>
      </c>
      <c r="B1" s="55">
        <v>150</v>
      </c>
      <c r="C1" s="54"/>
      <c r="D1" s="54"/>
      <c r="E1" s="54"/>
      <c r="H1" s="55" t="s">
        <v>346</v>
      </c>
      <c r="I1" s="55">
        <v>2</v>
      </c>
      <c r="J1" s="54"/>
      <c r="L1" s="57"/>
    </row>
    <row r="2" spans="1:12">
      <c r="A2" s="55" t="s">
        <v>345</v>
      </c>
      <c r="B2" s="55">
        <v>200</v>
      </c>
      <c r="C2" s="54"/>
      <c r="D2" s="54"/>
      <c r="E2" s="54"/>
      <c r="H2" s="55" t="s">
        <v>345</v>
      </c>
      <c r="I2" s="55">
        <v>2.4</v>
      </c>
      <c r="J2" s="54"/>
      <c r="L2" s="54"/>
    </row>
    <row r="3" spans="1:12" ht="15.75">
      <c r="A3" s="55" t="s">
        <v>344</v>
      </c>
      <c r="B3" s="56">
        <f>B1/(B1+B2)</f>
        <v>0.42857142857142855</v>
      </c>
      <c r="C3" s="54"/>
      <c r="D3" s="54"/>
      <c r="E3" s="54"/>
      <c r="H3" s="55" t="s">
        <v>343</v>
      </c>
      <c r="I3" s="56">
        <f>I1/(I1+I2)</f>
        <v>0.45454545454545453</v>
      </c>
      <c r="J3" s="54"/>
      <c r="L3" s="54"/>
    </row>
    <row r="4" spans="1:12">
      <c r="A4" s="54"/>
      <c r="B4" s="54"/>
      <c r="C4" s="54"/>
      <c r="D4" s="54"/>
      <c r="E4" s="54"/>
      <c r="H4" s="54"/>
      <c r="I4" s="54"/>
      <c r="J4" s="54"/>
      <c r="L4" s="54"/>
    </row>
    <row r="5" spans="1:12" ht="15.75">
      <c r="A5" s="55" t="s">
        <v>342</v>
      </c>
      <c r="B5" s="55" t="s">
        <v>341</v>
      </c>
      <c r="C5" s="55" t="s">
        <v>340</v>
      </c>
      <c r="D5" s="55"/>
      <c r="E5" s="55"/>
      <c r="H5" s="55" t="s">
        <v>342</v>
      </c>
      <c r="I5" s="55" t="s">
        <v>341</v>
      </c>
      <c r="J5" s="55" t="s">
        <v>340</v>
      </c>
    </row>
    <row r="6" spans="1:12">
      <c r="A6" s="55">
        <v>10</v>
      </c>
      <c r="B6" s="55">
        <v>0.05</v>
      </c>
      <c r="C6" s="55">
        <f>SUM($B$6:B6)</f>
        <v>0.05</v>
      </c>
      <c r="D6" s="55" t="str">
        <f>IF(C6&gt;$B$3,"Optimum!","")</f>
        <v/>
      </c>
      <c r="E6" s="55"/>
      <c r="H6" s="55">
        <v>500</v>
      </c>
      <c r="I6" s="55">
        <v>0.1</v>
      </c>
      <c r="J6" s="55">
        <f>SUM($I$6:I6)</f>
        <v>0.1</v>
      </c>
      <c r="K6" s="46" t="str">
        <f t="shared" ref="K6:K11" si="0">IF(AND(J5&lt;$I$3,J6&gt;=$I$3), "Optimum!","")</f>
        <v/>
      </c>
      <c r="L6" s="54"/>
    </row>
    <row r="7" spans="1:12">
      <c r="A7" s="55">
        <v>20</v>
      </c>
      <c r="B7" s="55">
        <v>0.1</v>
      </c>
      <c r="C7" s="55">
        <f>SUM($B$6:B7)</f>
        <v>0.15000000000000002</v>
      </c>
      <c r="D7" s="55" t="str">
        <f t="shared" ref="D7:D15" si="1">IF(AND(C6&lt;$B$3,C7&gt;=$B$3),"Optimum!","")</f>
        <v/>
      </c>
      <c r="E7" s="55"/>
      <c r="H7" s="55">
        <v>600</v>
      </c>
      <c r="I7" s="55">
        <v>0.2</v>
      </c>
      <c r="J7" s="55">
        <f>SUM($I$6:I7)</f>
        <v>0.30000000000000004</v>
      </c>
      <c r="K7" s="46" t="str">
        <f t="shared" si="0"/>
        <v/>
      </c>
      <c r="L7" s="54"/>
    </row>
    <row r="8" spans="1:12">
      <c r="A8" s="55">
        <v>30</v>
      </c>
      <c r="B8" s="55">
        <v>0.05</v>
      </c>
      <c r="C8" s="55">
        <f>SUM($B$6:B8)</f>
        <v>0.2</v>
      </c>
      <c r="D8" s="55" t="str">
        <f t="shared" si="1"/>
        <v/>
      </c>
      <c r="E8" s="55"/>
      <c r="H8" s="55">
        <v>700</v>
      </c>
      <c r="I8" s="55">
        <v>0.3</v>
      </c>
      <c r="J8" s="55">
        <f>SUM($I$6:I8)</f>
        <v>0.60000000000000009</v>
      </c>
      <c r="K8" s="46" t="str">
        <f t="shared" si="0"/>
        <v>Optimum!</v>
      </c>
      <c r="L8" s="54"/>
    </row>
    <row r="9" spans="1:12">
      <c r="A9" s="55">
        <v>40</v>
      </c>
      <c r="B9" s="55">
        <v>0.1</v>
      </c>
      <c r="C9" s="55">
        <f>SUM($B$6:B9)</f>
        <v>0.30000000000000004</v>
      </c>
      <c r="D9" s="55" t="str">
        <f t="shared" si="1"/>
        <v/>
      </c>
      <c r="E9" s="55"/>
      <c r="H9" s="55">
        <v>800</v>
      </c>
      <c r="I9" s="55">
        <v>0.3</v>
      </c>
      <c r="J9" s="55">
        <f>SUM($I$6:I9)</f>
        <v>0.90000000000000013</v>
      </c>
      <c r="K9" s="46" t="str">
        <f t="shared" si="0"/>
        <v/>
      </c>
      <c r="L9" s="54"/>
    </row>
    <row r="10" spans="1:12">
      <c r="A10" s="55">
        <v>50</v>
      </c>
      <c r="B10" s="55">
        <v>0.15</v>
      </c>
      <c r="C10" s="55">
        <f>SUM($B$6:B10)</f>
        <v>0.45000000000000007</v>
      </c>
      <c r="D10" s="55" t="str">
        <f t="shared" si="1"/>
        <v>Optimum!</v>
      </c>
      <c r="E10" s="55"/>
      <c r="H10" s="55">
        <v>900</v>
      </c>
      <c r="I10" s="55">
        <v>0.05</v>
      </c>
      <c r="J10" s="55">
        <f>SUM($I$6:I10)</f>
        <v>0.95000000000000018</v>
      </c>
      <c r="K10" s="46" t="str">
        <f t="shared" si="0"/>
        <v/>
      </c>
      <c r="L10" s="54"/>
    </row>
    <row r="11" spans="1:12">
      <c r="A11" s="55">
        <v>60</v>
      </c>
      <c r="B11" s="55">
        <v>0.2</v>
      </c>
      <c r="C11" s="55">
        <f>SUM($B$6:B11)</f>
        <v>0.65000000000000013</v>
      </c>
      <c r="D11" s="55" t="str">
        <f t="shared" si="1"/>
        <v/>
      </c>
      <c r="E11" s="55"/>
      <c r="H11" s="55">
        <v>1000</v>
      </c>
      <c r="I11" s="55">
        <v>0.05</v>
      </c>
      <c r="J11" s="55">
        <f>SUM($I$6:I11)</f>
        <v>1.0000000000000002</v>
      </c>
      <c r="K11" s="46" t="str">
        <f t="shared" si="0"/>
        <v/>
      </c>
      <c r="L11" s="54"/>
    </row>
    <row r="12" spans="1:12">
      <c r="A12" s="55">
        <v>70</v>
      </c>
      <c r="B12" s="55">
        <v>0.15</v>
      </c>
      <c r="C12" s="55">
        <f>SUM($B$6:B12)</f>
        <v>0.80000000000000016</v>
      </c>
      <c r="D12" s="55" t="str">
        <f t="shared" si="1"/>
        <v/>
      </c>
      <c r="E12" s="55"/>
      <c r="L12" s="54"/>
    </row>
    <row r="13" spans="1:12">
      <c r="A13" s="55">
        <v>80</v>
      </c>
      <c r="B13" s="55">
        <v>0.1</v>
      </c>
      <c r="C13" s="55">
        <f>SUM($B$6:B13)</f>
        <v>0.90000000000000013</v>
      </c>
      <c r="D13" s="55" t="str">
        <f t="shared" si="1"/>
        <v/>
      </c>
      <c r="E13" s="55"/>
      <c r="L13" s="54"/>
    </row>
    <row r="14" spans="1:12">
      <c r="A14" s="55">
        <v>90</v>
      </c>
      <c r="B14" s="55">
        <v>0.05</v>
      </c>
      <c r="C14" s="55">
        <f>SUM($B$6:B14)</f>
        <v>0.95000000000000018</v>
      </c>
      <c r="D14" s="55" t="str">
        <f t="shared" si="1"/>
        <v/>
      </c>
      <c r="E14" s="55"/>
      <c r="L14" s="54"/>
    </row>
    <row r="15" spans="1:12">
      <c r="A15" s="55">
        <v>100</v>
      </c>
      <c r="B15" s="55">
        <v>0.05</v>
      </c>
      <c r="C15" s="55">
        <f>SUM($B$6:B15)</f>
        <v>1.0000000000000002</v>
      </c>
      <c r="D15" s="55" t="str">
        <f t="shared" si="1"/>
        <v/>
      </c>
      <c r="E15" s="55"/>
      <c r="L15" s="54"/>
    </row>
    <row r="16" spans="1:12">
      <c r="A16" s="55"/>
      <c r="B16" s="55"/>
      <c r="C16" s="55"/>
      <c r="D16" s="55"/>
      <c r="E16" s="55"/>
      <c r="L16" s="54"/>
    </row>
    <row r="17" spans="1:12">
      <c r="A17" s="54"/>
      <c r="C17" s="47"/>
      <c r="D17" s="47"/>
      <c r="E17" s="47"/>
      <c r="L17" s="54"/>
    </row>
    <row r="18" spans="1:12">
      <c r="L18" s="54"/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8"/>
  <sheetViews>
    <sheetView workbookViewId="0">
      <selection activeCell="C28" sqref="C28"/>
    </sheetView>
  </sheetViews>
  <sheetFormatPr defaultColWidth="8.85546875" defaultRowHeight="12.75"/>
  <cols>
    <col min="1" max="1" width="6.5703125" style="46" customWidth="1"/>
    <col min="2" max="2" width="9.28515625" style="46" customWidth="1"/>
    <col min="3" max="3" width="8.140625" style="46" customWidth="1"/>
    <col min="4" max="4" width="21.5703125" style="46" customWidth="1"/>
    <col min="5" max="5" width="19.28515625" style="46" customWidth="1"/>
    <col min="6" max="6" width="6.140625" style="46" customWidth="1"/>
    <col min="7" max="7" width="4.7109375" style="46" customWidth="1"/>
    <col min="8" max="16384" width="8.85546875" style="46"/>
  </cols>
  <sheetData>
    <row r="1" spans="1:15">
      <c r="A1" s="55" t="s">
        <v>357</v>
      </c>
      <c r="B1" s="55">
        <v>20</v>
      </c>
      <c r="C1" s="54"/>
      <c r="I1" s="55" t="s">
        <v>356</v>
      </c>
      <c r="J1" s="55">
        <v>3</v>
      </c>
      <c r="K1" s="54"/>
    </row>
    <row r="2" spans="1:15">
      <c r="A2" s="55" t="s">
        <v>355</v>
      </c>
      <c r="B2" s="55">
        <v>50</v>
      </c>
      <c r="C2" s="54"/>
      <c r="I2" s="55" t="s">
        <v>354</v>
      </c>
      <c r="J2" s="55">
        <v>5</v>
      </c>
      <c r="K2" s="54"/>
    </row>
    <row r="3" spans="1:15">
      <c r="A3" s="55" t="s">
        <v>353</v>
      </c>
      <c r="B3" s="60">
        <v>5</v>
      </c>
      <c r="C3" s="54"/>
      <c r="I3" s="55" t="s">
        <v>352</v>
      </c>
      <c r="J3" s="56">
        <f>J2/(J1+J2)</f>
        <v>0.625</v>
      </c>
      <c r="K3" s="54"/>
    </row>
    <row r="4" spans="1:15">
      <c r="A4" s="54"/>
      <c r="B4" s="54"/>
      <c r="C4" s="54"/>
      <c r="I4" s="54"/>
      <c r="J4" s="54"/>
      <c r="K4" s="54"/>
    </row>
    <row r="5" spans="1:15" ht="15.75">
      <c r="A5" s="55" t="s">
        <v>342</v>
      </c>
      <c r="B5" s="55" t="s">
        <v>341</v>
      </c>
      <c r="C5" s="55" t="s">
        <v>340</v>
      </c>
      <c r="D5" s="55" t="s">
        <v>351</v>
      </c>
      <c r="E5" s="55" t="s">
        <v>350</v>
      </c>
      <c r="I5" s="55" t="s">
        <v>342</v>
      </c>
      <c r="J5" s="55" t="s">
        <v>341</v>
      </c>
      <c r="K5" s="55" t="s">
        <v>340</v>
      </c>
      <c r="L5" s="55" t="s">
        <v>351</v>
      </c>
      <c r="M5" s="55" t="s">
        <v>350</v>
      </c>
    </row>
    <row r="6" spans="1:15">
      <c r="A6" s="55">
        <v>10</v>
      </c>
      <c r="B6" s="55">
        <v>0.05</v>
      </c>
      <c r="C6" s="55">
        <f>SUM(B6:B$15)</f>
        <v>1.0000000000000002</v>
      </c>
      <c r="D6" s="58">
        <f>SUMPRODUCT($A$6:A6,$B$6:B6)+A6*C7</f>
        <v>10.000000000000002</v>
      </c>
      <c r="E6" s="58">
        <f t="shared" ref="E6:E15" si="0">($B$2*D6)-($B$1*A6)+$B$3*(A6-D6)</f>
        <v>300.00000000000011</v>
      </c>
      <c r="I6" s="55">
        <v>10</v>
      </c>
      <c r="J6" s="55">
        <v>0.05</v>
      </c>
      <c r="K6" s="55">
        <f>SUM(J6:J$13)</f>
        <v>1</v>
      </c>
      <c r="L6" s="59">
        <f>SUMPRODUCT($I$6:I6,$J$6:J6)+I6*K7</f>
        <v>10</v>
      </c>
      <c r="M6" s="59">
        <f t="shared" ref="M6:M13" si="1">($B$2*L6)-($B$1*I6)+$B$3*(I6-L6)</f>
        <v>300</v>
      </c>
    </row>
    <row r="7" spans="1:15">
      <c r="A7" s="55">
        <v>20</v>
      </c>
      <c r="B7" s="55">
        <v>0.1</v>
      </c>
      <c r="C7" s="55">
        <f>SUM(B7:B$15)</f>
        <v>0.95000000000000018</v>
      </c>
      <c r="D7" s="58">
        <f>SUMPRODUCT($A$6:A7,$B$6:B7)+A7*C8</f>
        <v>19.5</v>
      </c>
      <c r="E7" s="58">
        <f t="shared" si="0"/>
        <v>577.5</v>
      </c>
      <c r="I7" s="55">
        <v>20</v>
      </c>
      <c r="J7" s="55">
        <v>0.1</v>
      </c>
      <c r="K7" s="55">
        <f>SUM(J7:J$13)</f>
        <v>0.95000000000000007</v>
      </c>
      <c r="L7" s="59">
        <f>SUMPRODUCT($I$6:I7,$J$6:J7)+I7*K8</f>
        <v>19.5</v>
      </c>
      <c r="M7" s="59">
        <f t="shared" si="1"/>
        <v>577.5</v>
      </c>
    </row>
    <row r="8" spans="1:15">
      <c r="A8" s="55">
        <v>30</v>
      </c>
      <c r="B8" s="55">
        <v>0.05</v>
      </c>
      <c r="C8" s="55">
        <f>SUM(B8:B$15)</f>
        <v>0.85000000000000009</v>
      </c>
      <c r="D8" s="58">
        <f>SUMPRODUCT($A$6:A8,$B$6:B8)+A8*C9</f>
        <v>28</v>
      </c>
      <c r="E8" s="58">
        <f t="shared" si="0"/>
        <v>810</v>
      </c>
      <c r="I8" s="55">
        <v>30</v>
      </c>
      <c r="J8" s="55">
        <v>0.15</v>
      </c>
      <c r="K8" s="55">
        <f>SUM(J8:J$13)</f>
        <v>0.85000000000000009</v>
      </c>
      <c r="L8" s="59">
        <f>SUMPRODUCT($I$6:I8,$J$6:J8)+I8*K9</f>
        <v>28.000000000000004</v>
      </c>
      <c r="M8" s="59">
        <f t="shared" si="1"/>
        <v>810.00000000000023</v>
      </c>
    </row>
    <row r="9" spans="1:15">
      <c r="A9" s="55">
        <v>40</v>
      </c>
      <c r="B9" s="55">
        <v>0.1</v>
      </c>
      <c r="C9" s="55">
        <f>SUM(B9:B$15)</f>
        <v>0.8</v>
      </c>
      <c r="D9" s="58">
        <f>SUMPRODUCT($A$6:A9,$B$6:B9)+A9*C10</f>
        <v>36</v>
      </c>
      <c r="E9" s="58">
        <f t="shared" si="0"/>
        <v>1020</v>
      </c>
      <c r="I9" s="55">
        <v>40</v>
      </c>
      <c r="J9" s="55">
        <v>0.2</v>
      </c>
      <c r="K9" s="55">
        <f>SUM(J9:J$13)</f>
        <v>0.70000000000000007</v>
      </c>
      <c r="L9" s="59">
        <f>SUMPRODUCT($I$6:I9,$J$6:J9)+I9*K10</f>
        <v>35</v>
      </c>
      <c r="M9" s="59">
        <f t="shared" si="1"/>
        <v>975</v>
      </c>
    </row>
    <row r="10" spans="1:15">
      <c r="A10" s="55">
        <v>50</v>
      </c>
      <c r="B10" s="55">
        <v>0.15</v>
      </c>
      <c r="C10" s="55">
        <f>SUM(B10:B$15)</f>
        <v>0.70000000000000007</v>
      </c>
      <c r="D10" s="58">
        <f>SUMPRODUCT($A$6:A10,$B$6:B10)+A10*C11</f>
        <v>43</v>
      </c>
      <c r="E10" s="58">
        <f t="shared" si="0"/>
        <v>1185</v>
      </c>
      <c r="I10" s="55">
        <v>50</v>
      </c>
      <c r="J10" s="55">
        <v>0.2</v>
      </c>
      <c r="K10" s="55">
        <f>SUM(J10:J$13)</f>
        <v>0.49999999999999994</v>
      </c>
      <c r="L10" s="59">
        <f>SUMPRODUCT($I$6:I10,$J$6:J10)+I10*K11</f>
        <v>40</v>
      </c>
      <c r="M10" s="59">
        <f t="shared" si="1"/>
        <v>1050</v>
      </c>
    </row>
    <row r="11" spans="1:15">
      <c r="A11" s="55">
        <v>60</v>
      </c>
      <c r="B11" s="55">
        <v>0.2</v>
      </c>
      <c r="C11" s="55">
        <f>SUM(B11:B$15)</f>
        <v>0.54999999999999993</v>
      </c>
      <c r="D11" s="58">
        <f>SUMPRODUCT($A$6:A11,$B$6:B11)+A11*C12</f>
        <v>48.5</v>
      </c>
      <c r="E11" s="58">
        <f t="shared" si="0"/>
        <v>1282.5</v>
      </c>
      <c r="I11" s="55">
        <v>60</v>
      </c>
      <c r="J11" s="55">
        <v>0.15</v>
      </c>
      <c r="K11" s="55">
        <f>SUM(J11:J$13)</f>
        <v>0.3</v>
      </c>
      <c r="L11" s="59">
        <f>SUMPRODUCT($I$6:I11,$J$6:J11)+I11*K12</f>
        <v>43</v>
      </c>
      <c r="M11" s="59">
        <f t="shared" si="1"/>
        <v>1035</v>
      </c>
    </row>
    <row r="12" spans="1:15">
      <c r="A12" s="55">
        <v>70</v>
      </c>
      <c r="B12" s="55">
        <v>0.15</v>
      </c>
      <c r="C12" s="55">
        <f>SUM(B12:B$15)</f>
        <v>0.35</v>
      </c>
      <c r="D12" s="58">
        <f>SUMPRODUCT($A$6:A12,$B$6:B12)+A12*C13</f>
        <v>52</v>
      </c>
      <c r="E12" s="58">
        <f t="shared" si="0"/>
        <v>1290</v>
      </c>
      <c r="I12" s="55">
        <v>70</v>
      </c>
      <c r="J12" s="55">
        <v>0.1</v>
      </c>
      <c r="K12" s="55">
        <f>SUM(J12:J$13)</f>
        <v>0.15000000000000002</v>
      </c>
      <c r="L12" s="59">
        <f>SUMPRODUCT($I$6:I12,$J$6:J12)+I12*K13</f>
        <v>44.5</v>
      </c>
      <c r="M12" s="59">
        <f t="shared" si="1"/>
        <v>952.5</v>
      </c>
    </row>
    <row r="13" spans="1:15">
      <c r="A13" s="55">
        <v>80</v>
      </c>
      <c r="B13" s="55">
        <v>0.1</v>
      </c>
      <c r="C13" s="55">
        <f>SUM(B13:B$15)</f>
        <v>0.2</v>
      </c>
      <c r="D13" s="58">
        <f>SUMPRODUCT($A$6:A13,$B$6:B13)+A13*C14</f>
        <v>54</v>
      </c>
      <c r="E13" s="58">
        <f t="shared" si="0"/>
        <v>1230</v>
      </c>
      <c r="I13" s="55">
        <v>80</v>
      </c>
      <c r="J13" s="55">
        <v>0.05</v>
      </c>
      <c r="K13" s="55">
        <f>SUM(J13:J$13)</f>
        <v>0.05</v>
      </c>
      <c r="L13" s="59">
        <f>SUMPRODUCT($I$6:I13,$J$6:J13)+I13*K14</f>
        <v>45</v>
      </c>
      <c r="M13" s="59">
        <f t="shared" si="1"/>
        <v>825</v>
      </c>
      <c r="N13" s="46">
        <f>MATCH(N15,M6:M13,0)</f>
        <v>5</v>
      </c>
    </row>
    <row r="14" spans="1:15">
      <c r="A14" s="55">
        <v>90</v>
      </c>
      <c r="B14" s="55">
        <v>0.05</v>
      </c>
      <c r="C14" s="55">
        <f>SUM(B14:B$15)</f>
        <v>0.1</v>
      </c>
      <c r="D14" s="58">
        <f>SUMPRODUCT($A$6:A14,$B$6:B14)+A14*C15</f>
        <v>55</v>
      </c>
      <c r="E14" s="58">
        <f t="shared" si="0"/>
        <v>1125</v>
      </c>
      <c r="I14" s="55"/>
      <c r="J14" s="55"/>
      <c r="K14" s="55"/>
      <c r="L14" s="59"/>
      <c r="M14" s="59"/>
    </row>
    <row r="15" spans="1:15">
      <c r="A15" s="55">
        <v>100</v>
      </c>
      <c r="B15" s="55">
        <v>0.05</v>
      </c>
      <c r="C15" s="55">
        <f>SUM(B15:B$15)</f>
        <v>0.05</v>
      </c>
      <c r="D15" s="58">
        <f>SUMPRODUCT($A$6:A15,$B$6:B15)+A15*C16</f>
        <v>55.5</v>
      </c>
      <c r="E15" s="58">
        <f t="shared" si="0"/>
        <v>997.5</v>
      </c>
      <c r="F15" s="46">
        <f>MATCH(F17,E6:E15,0)</f>
        <v>7</v>
      </c>
      <c r="I15" s="54"/>
      <c r="J15" s="46">
        <f ca="1">OFFSET(I5,N13,0)</f>
        <v>50</v>
      </c>
      <c r="K15" s="47" t="s">
        <v>349</v>
      </c>
      <c r="N15" s="59">
        <f>MAX(M6:M13)</f>
        <v>1050</v>
      </c>
      <c r="O15" s="47" t="s">
        <v>348</v>
      </c>
    </row>
    <row r="16" spans="1:15">
      <c r="A16" s="55"/>
      <c r="B16" s="55"/>
      <c r="C16" s="55"/>
      <c r="D16" s="59"/>
      <c r="E16" s="59"/>
    </row>
    <row r="17" spans="1:7">
      <c r="A17" s="54"/>
      <c r="B17" s="46">
        <f ca="1">OFFSET(A5,F15,0)</f>
        <v>70</v>
      </c>
      <c r="C17" s="47" t="s">
        <v>349</v>
      </c>
      <c r="F17" s="58">
        <f>MAX(E6:E15)</f>
        <v>1290</v>
      </c>
      <c r="G17" s="47" t="s">
        <v>348</v>
      </c>
    </row>
    <row r="18" spans="1:7">
      <c r="A18" s="54"/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B21C-BF3B-4BF0-A0FE-4C557B7498D2}">
  <dimension ref="A1:AE39"/>
  <sheetViews>
    <sheetView topLeftCell="D1" zoomScaleNormal="100" workbookViewId="0">
      <selection activeCell="D13" sqref="D13"/>
    </sheetView>
  </sheetViews>
  <sheetFormatPr defaultColWidth="8.85546875" defaultRowHeight="15"/>
  <cols>
    <col min="1" max="1" width="8.85546875" style="62"/>
    <col min="2" max="2" width="28.140625" style="62" customWidth="1"/>
    <col min="3" max="3" width="39.140625" style="62" customWidth="1"/>
    <col min="4" max="4" width="40.5703125" style="62" customWidth="1"/>
    <col min="5" max="5" width="9" style="62" customWidth="1"/>
    <col min="6" max="29" width="8.85546875" style="62"/>
    <col min="30" max="30" width="35.85546875" style="62" customWidth="1"/>
    <col min="31" max="16384" width="8.85546875" style="62"/>
  </cols>
  <sheetData>
    <row r="1" spans="1:31" ht="18">
      <c r="A1" s="95" t="s">
        <v>420</v>
      </c>
      <c r="B1" s="95" t="s">
        <v>421</v>
      </c>
      <c r="C1" s="62" t="s">
        <v>404</v>
      </c>
      <c r="D1" s="62" t="s">
        <v>403</v>
      </c>
      <c r="G1" s="72" t="s">
        <v>402</v>
      </c>
      <c r="H1" s="71"/>
      <c r="I1" s="69"/>
      <c r="J1" s="72" t="s">
        <v>401</v>
      </c>
      <c r="K1" s="71"/>
      <c r="L1" s="69"/>
      <c r="M1" s="72" t="s">
        <v>400</v>
      </c>
      <c r="N1" s="71"/>
      <c r="O1" s="69"/>
      <c r="P1" s="72" t="s">
        <v>399</v>
      </c>
      <c r="Q1" s="71"/>
      <c r="R1" s="69"/>
      <c r="S1" s="72" t="s">
        <v>398</v>
      </c>
      <c r="T1" s="71"/>
      <c r="U1" s="69"/>
      <c r="V1" s="72" t="s">
        <v>397</v>
      </c>
      <c r="W1" s="71"/>
      <c r="X1" s="69"/>
      <c r="Y1" s="72" t="s">
        <v>396</v>
      </c>
      <c r="Z1" s="71"/>
      <c r="AA1" s="69"/>
      <c r="AB1" s="72" t="s">
        <v>395</v>
      </c>
      <c r="AC1" s="71"/>
      <c r="AD1" s="69"/>
    </row>
    <row r="2" spans="1:31" ht="18">
      <c r="A2" s="62">
        <v>20</v>
      </c>
      <c r="B2" s="62" t="s">
        <v>394</v>
      </c>
      <c r="C2" s="65" t="str">
        <f>IMSUM(IMPRODUCT(A2,IMEXP(COMPLEX(0,-(IMPRODUCT(2*PI()*0*0)/8)))),IMPRODUCT(A3,IMEXP(COMPLEX(0,-(IMPRODUCT(2*PI()*0*1)/8)))),IMPRODUCT(A4,IMEXP(COMPLEX(0,-(IMPRODUCT(2*PI()*0*2)/8)))),IMPRODUCT(A5,IMEXP(COMPLEX(0,-(IMPRODUCT(2*PI()*0*3)/8)))),IMPRODUCT(A6,IMEXP(COMPLEX(0,-(IMPRODUCT(2*PI()*0*4)/8)))),IMPRODUCT(A7,IMEXP(COMPLEX(0,-(IMPRODUCT(2*PI()*0*5)/8)))),IMPRODUCT(A8,IMEXP(COMPLEX(0,-(IMPRODUCT(2*PI()*0*6)/8)))),IMPRODUCT(A9,IMEXP(COMPLEX(0,-(IMPRODUCT(2*PI()*0*7)/8)))))</f>
        <v>300</v>
      </c>
      <c r="D2" s="62" t="str">
        <f>I12</f>
        <v>300</v>
      </c>
      <c r="E2" s="62" t="s">
        <v>393</v>
      </c>
      <c r="F2" s="62" t="s">
        <v>392</v>
      </c>
      <c r="G2" s="81" t="s">
        <v>391</v>
      </c>
      <c r="H2" s="80" t="s">
        <v>390</v>
      </c>
      <c r="I2" s="79" t="s">
        <v>389</v>
      </c>
      <c r="J2" s="81" t="s">
        <v>391</v>
      </c>
      <c r="K2" s="80" t="s">
        <v>390</v>
      </c>
      <c r="L2" s="79" t="s">
        <v>389</v>
      </c>
      <c r="M2" s="81" t="s">
        <v>391</v>
      </c>
      <c r="N2" s="80" t="s">
        <v>390</v>
      </c>
      <c r="O2" s="79" t="s">
        <v>389</v>
      </c>
      <c r="P2" s="81" t="s">
        <v>391</v>
      </c>
      <c r="Q2" s="80" t="s">
        <v>390</v>
      </c>
      <c r="R2" s="79" t="s">
        <v>389</v>
      </c>
      <c r="S2" s="81" t="s">
        <v>391</v>
      </c>
      <c r="T2" s="80" t="s">
        <v>390</v>
      </c>
      <c r="U2" s="79" t="s">
        <v>389</v>
      </c>
      <c r="V2" s="81" t="s">
        <v>391</v>
      </c>
      <c r="W2" s="80" t="s">
        <v>390</v>
      </c>
      <c r="X2" s="79" t="s">
        <v>389</v>
      </c>
      <c r="Y2" s="81" t="s">
        <v>391</v>
      </c>
      <c r="Z2" s="80" t="s">
        <v>390</v>
      </c>
      <c r="AA2" s="79" t="s">
        <v>389</v>
      </c>
      <c r="AB2" s="81" t="s">
        <v>391</v>
      </c>
      <c r="AC2" s="80" t="s">
        <v>390</v>
      </c>
      <c r="AD2" s="79" t="s">
        <v>389</v>
      </c>
      <c r="AE2" s="65"/>
    </row>
    <row r="3" spans="1:31">
      <c r="A3" s="62">
        <v>40</v>
      </c>
      <c r="B3" s="62" t="s">
        <v>388</v>
      </c>
      <c r="C3" s="65" t="str">
        <f>IMSUM(IMPRODUCT(A2,IMEXP(COMPLEX(0,-(IMPRODUCT(2*PI()*1*0)/8)))),IMPRODUCT(A3,IMEXP(COMPLEX(0,-(IMPRODUCT(2*PI()*1*1)/8)))),IMPRODUCT(A4,IMEXP(COMPLEX(0,-(IMPRODUCT(2*PI()*1*2)/8)))),IMPRODUCT(A5,IMEXP(COMPLEX(0,-(IMPRODUCT(2*PI()*1*3)/8)))),IMPRODUCT(A6,IMEXP(COMPLEX(0,-(IMPRODUCT(2*PI()*1*4)/8)))),IMPRODUCT(A7,IMEXP(COMPLEX(0,-(IMPRODUCT(2*PI()*1*5)/8)))),IMPRODUCT(A8,IMEXP(COMPLEX(0,-(IMPRODUCT(2*PI()*1*6)/8)))),IMPRODUCT(A9,IMEXP(COMPLEX(0,-(IMPRODUCT(2*PI()*1*7)/8)))))</f>
        <v>-20.0000000000002+5.85786437626896i</v>
      </c>
      <c r="D3" s="62" t="str">
        <f>L12</f>
        <v>-19.9999999999999+5.85786437626868i</v>
      </c>
      <c r="E3" s="62">
        <v>0</v>
      </c>
      <c r="F3" s="62">
        <v>0</v>
      </c>
      <c r="G3" s="78" t="str">
        <f t="shared" ref="G3:G10" si="0">COMPLEX(0,(-2*PI()*$E$3*$F3)/$B$14)</f>
        <v>0</v>
      </c>
      <c r="H3" s="77" t="str">
        <f t="shared" ref="H3:H10" si="1">IMEXP(G3)</f>
        <v>1</v>
      </c>
      <c r="I3" s="76">
        <f t="shared" ref="I3:I10" si="2">$A2*H3</f>
        <v>20</v>
      </c>
      <c r="J3" s="78" t="str">
        <f t="shared" ref="J3:J10" si="3">COMPLEX(0,(-2*PI()*$E$4*$F3)/$B$14)</f>
        <v>0</v>
      </c>
      <c r="K3" s="77" t="str">
        <f t="shared" ref="K3:K10" si="4">IMEXP(J3)</f>
        <v>1</v>
      </c>
      <c r="L3" s="76" t="str">
        <f t="shared" ref="L3:L10" si="5">IMPRODUCT($A2,K3)</f>
        <v>20</v>
      </c>
      <c r="M3" s="78" t="str">
        <f t="shared" ref="M3:M10" si="6">COMPLEX(0,(-2*PI()*$E$5*$F3)/$B$14)</f>
        <v>0</v>
      </c>
      <c r="N3" s="77" t="str">
        <f t="shared" ref="N3:N10" si="7">IMEXP(M3)</f>
        <v>1</v>
      </c>
      <c r="O3" s="76" t="str">
        <f t="shared" ref="O3:O10" si="8">IMPRODUCT($A2,N3)</f>
        <v>20</v>
      </c>
      <c r="P3" s="78" t="str">
        <f t="shared" ref="P3:P10" si="9">COMPLEX(0,(-2*PI()*$E$6*$F3)/$B$14)</f>
        <v>0</v>
      </c>
      <c r="Q3" s="77" t="str">
        <f t="shared" ref="Q3:Q10" si="10">IMEXP(P3)</f>
        <v>1</v>
      </c>
      <c r="R3" s="76" t="str">
        <f t="shared" ref="R3:R10" si="11">IMPRODUCT($A2,Q3)</f>
        <v>20</v>
      </c>
      <c r="S3" s="78" t="str">
        <f t="shared" ref="S3:S10" si="12">COMPLEX(0,(-2*PI()*$E$7*$F3)/$B$14)</f>
        <v>0</v>
      </c>
      <c r="T3" s="77" t="str">
        <f t="shared" ref="T3:T10" si="13">IMEXP(S3)</f>
        <v>1</v>
      </c>
      <c r="U3" s="76" t="str">
        <f t="shared" ref="U3:U10" si="14">IMPRODUCT($A2,T3)</f>
        <v>20</v>
      </c>
      <c r="V3" s="78" t="str">
        <f t="shared" ref="V3:V10" si="15">COMPLEX(0,(-2*PI()*$E$8*$F3)/$B$14)</f>
        <v>0</v>
      </c>
      <c r="W3" s="77" t="str">
        <f t="shared" ref="W3:W10" si="16">IMEXP(V3)</f>
        <v>1</v>
      </c>
      <c r="X3" s="76" t="str">
        <f t="shared" ref="X3:X10" si="17">IMPRODUCT($A2,W3)</f>
        <v>20</v>
      </c>
      <c r="Y3" s="78" t="str">
        <f t="shared" ref="Y3:Y10" si="18">COMPLEX(0,(-2*PI()*$E$9*$F3)/$B$14)</f>
        <v>0</v>
      </c>
      <c r="Z3" s="77" t="str">
        <f t="shared" ref="Z3:Z10" si="19">IMEXP(Y3)</f>
        <v>1</v>
      </c>
      <c r="AA3" s="76" t="str">
        <f t="shared" ref="AA3:AA10" si="20">IMPRODUCT($A2,Z3)</f>
        <v>20</v>
      </c>
      <c r="AB3" s="78" t="str">
        <f t="shared" ref="AB3:AB10" si="21">COMPLEX(0,(-2*PI()*$E$10*$F3)/$B$14)</f>
        <v>0</v>
      </c>
      <c r="AC3" s="77" t="str">
        <f t="shared" ref="AC3:AC10" si="22">IMEXP(AB3)</f>
        <v>1</v>
      </c>
      <c r="AD3" s="76" t="str">
        <f t="shared" ref="AD3:AD10" si="23">IMPRODUCT($A2,AC3)</f>
        <v>20</v>
      </c>
    </row>
    <row r="4" spans="1:31">
      <c r="A4" s="62">
        <v>30</v>
      </c>
      <c r="B4" s="62" t="s">
        <v>387</v>
      </c>
      <c r="C4" s="65" t="str">
        <f>IMSUM(IMPRODUCT(A2,IMEXP(COMPLEX(0,-(IMPRODUCT(2*PI()*2*0)/8)))),IMPRODUCT(A3,IMEXP(COMPLEX(0,-(IMPRODUCT(2*PI()*2*1)/8)))),IMPRODUCT(A4,IMEXP(COMPLEX(0,-(IMPRODUCT(2*PI()*2*2)/8)))),IMPRODUCT(A5,IMEXP(COMPLEX(0,-(IMPRODUCT(2*PI()*2*3)/8)))),IMPRODUCT(A6,IMEXP(COMPLEX(0,-(IMPRODUCT(2*PI()*2*4)/8)))),IMPRODUCT(A7,IMEXP(COMPLEX(0,-(IMPRODUCT(2*PI()*2*5)/8)))),IMPRODUCT(A8,IMEXP(COMPLEX(0,-(IMPRODUCT(2*PI()*2*6)/8)))),IMPRODUCT(A9,IMEXP(COMPLEX(0,-(IMPRODUCT(2*PI()*2*7)/8)))))</f>
        <v>-19.9999999999994+19.9999999999998i</v>
      </c>
      <c r="D4" s="62" t="str">
        <f>O12</f>
        <v>-19.9999999999991+19.9999999999998i</v>
      </c>
      <c r="E4" s="62">
        <v>1</v>
      </c>
      <c r="F4" s="62">
        <v>1</v>
      </c>
      <c r="G4" s="78" t="str">
        <f t="shared" si="0"/>
        <v>0</v>
      </c>
      <c r="H4" s="77" t="str">
        <f t="shared" si="1"/>
        <v>1</v>
      </c>
      <c r="I4" s="76">
        <f t="shared" si="2"/>
        <v>40</v>
      </c>
      <c r="J4" s="78" t="str">
        <f t="shared" si="3"/>
        <v>-0.785398163397448i</v>
      </c>
      <c r="K4" s="77" t="str">
        <f t="shared" si="4"/>
        <v>0.707106781186548-0.707106781186547i</v>
      </c>
      <c r="L4" s="76" t="str">
        <f t="shared" si="5"/>
        <v>28.2842712474619-28.2842712474619i</v>
      </c>
      <c r="M4" s="78" t="str">
        <f t="shared" si="6"/>
        <v>-1.5707963267949i</v>
      </c>
      <c r="N4" s="77" t="str">
        <f t="shared" si="7"/>
        <v>-3.49145625605507E-15-i</v>
      </c>
      <c r="O4" s="76" t="str">
        <f t="shared" si="8"/>
        <v>-1.39658250242203E-13-40i</v>
      </c>
      <c r="P4" s="78" t="str">
        <f t="shared" si="9"/>
        <v>-2.35619449019234i</v>
      </c>
      <c r="Q4" s="77" t="str">
        <f t="shared" si="10"/>
        <v>-0.707106781186544-0.707106781186551i</v>
      </c>
      <c r="R4" s="76" t="str">
        <f t="shared" si="11"/>
        <v>-28.2842712474618-28.284271247462i</v>
      </c>
      <c r="S4" s="78" t="str">
        <f t="shared" si="12"/>
        <v>-3.14159265358979i</v>
      </c>
      <c r="T4" s="77" t="str">
        <f t="shared" si="13"/>
        <v>-1-3.2311393144413E-15i</v>
      </c>
      <c r="U4" s="76" t="str">
        <f t="shared" si="14"/>
        <v>-40-1.29245572577652E-13i</v>
      </c>
      <c r="V4" s="78" t="str">
        <f t="shared" si="15"/>
        <v>-3.92699081698724i</v>
      </c>
      <c r="W4" s="77" t="str">
        <f t="shared" si="16"/>
        <v>-0.707106781186549+0.707106781186546i</v>
      </c>
      <c r="X4" s="76" t="str">
        <f t="shared" si="17"/>
        <v>-28.284271247462+28.2842712474618i</v>
      </c>
      <c r="Y4" s="78" t="str">
        <f t="shared" si="18"/>
        <v>-4.71238898038469i</v>
      </c>
      <c r="Z4" s="77" t="str">
        <f t="shared" si="19"/>
        <v>-1.83772268236293E-16+i</v>
      </c>
      <c r="AA4" s="76" t="str">
        <f t="shared" si="20"/>
        <v>-7.35089072945172E-15+40i</v>
      </c>
      <c r="AB4" s="78" t="str">
        <f t="shared" si="21"/>
        <v>-5.49778714378214i</v>
      </c>
      <c r="AC4" s="77" t="str">
        <f t="shared" si="22"/>
        <v>0.707106781186549+0.707106781186546i</v>
      </c>
      <c r="AD4" s="76" t="str">
        <f t="shared" si="23"/>
        <v>28.284271247462+28.2842712474618i</v>
      </c>
    </row>
    <row r="5" spans="1:31">
      <c r="A5" s="62">
        <v>50</v>
      </c>
      <c r="B5" s="62" t="s">
        <v>386</v>
      </c>
      <c r="C5" s="65" t="str">
        <f>IMSUM(IMPRODUCT(A2,IMEXP(COMPLEX(0,-(IMPRODUCT(2*PI()*3*0)/8)))),IMPRODUCT(A3,IMEXP(COMPLEX(0,-(IMPRODUCT(2*PI()*3*1)/8)))),IMPRODUCT(A4,IMEXP(COMPLEX(0,-(IMPRODUCT(2*PI()*3*2)/8)))),IMPRODUCT(A5,IMEXP(COMPLEX(0,-(IMPRODUCT(2*PI()*3*3)/8)))),IMPRODUCT(A6,IMEXP(COMPLEX(0,-(IMPRODUCT(2*PI()*3*4)/8)))),IMPRODUCT(A7,IMEXP(COMPLEX(0,-(IMPRODUCT(2*PI()*3*5)/8)))),IMPRODUCT(A8,IMEXP(COMPLEX(0,-(IMPRODUCT(2*PI()*3*6)/8)))),IMPRODUCT(A9,IMEXP(COMPLEX(0,-(IMPRODUCT(2*PI()*3*7)/8)))))</f>
        <v>-20.0000000000027-34.1421356237309i</v>
      </c>
      <c r="D5" s="62" t="str">
        <f>R12</f>
        <v>-20.0000000000022-34.1421356237308i</v>
      </c>
      <c r="E5" s="62">
        <v>2</v>
      </c>
      <c r="F5" s="62">
        <v>2</v>
      </c>
      <c r="G5" s="78" t="str">
        <f t="shared" si="0"/>
        <v>0</v>
      </c>
      <c r="H5" s="77" t="str">
        <f t="shared" si="1"/>
        <v>1</v>
      </c>
      <c r="I5" s="76">
        <f t="shared" si="2"/>
        <v>30</v>
      </c>
      <c r="J5" s="78" t="str">
        <f t="shared" si="3"/>
        <v>-1.5707963267949i</v>
      </c>
      <c r="K5" s="77" t="str">
        <f t="shared" si="4"/>
        <v>-3.49145625605507E-15-i</v>
      </c>
      <c r="L5" s="76" t="str">
        <f t="shared" si="5"/>
        <v>-1.04743687681652E-13-30i</v>
      </c>
      <c r="M5" s="78" t="str">
        <f t="shared" si="6"/>
        <v>-3.14159265358979i</v>
      </c>
      <c r="N5" s="77" t="str">
        <f t="shared" si="7"/>
        <v>-1-3.2311393144413E-15i</v>
      </c>
      <c r="O5" s="76" t="str">
        <f t="shared" si="8"/>
        <v>-30-9.6934179433239E-14i</v>
      </c>
      <c r="P5" s="78" t="str">
        <f t="shared" si="9"/>
        <v>-4.71238898038469i</v>
      </c>
      <c r="Q5" s="77" t="str">
        <f t="shared" si="10"/>
        <v>-1.83772268236293E-16+i</v>
      </c>
      <c r="R5" s="76" t="str">
        <f t="shared" si="11"/>
        <v>-5.51316804708879E-15+30i</v>
      </c>
      <c r="S5" s="78" t="str">
        <f t="shared" si="12"/>
        <v>-6.28318530717959i</v>
      </c>
      <c r="T5" s="77" t="str">
        <f t="shared" si="13"/>
        <v>1-3.30768398781878E-15i</v>
      </c>
      <c r="U5" s="76" t="str">
        <f t="shared" si="14"/>
        <v>30-9.92305196345634E-14i</v>
      </c>
      <c r="V5" s="78" t="str">
        <f t="shared" si="15"/>
        <v>-7.85398163397448i</v>
      </c>
      <c r="W5" s="77" t="str">
        <f t="shared" si="16"/>
        <v>2.97082237282753E-15-i</v>
      </c>
      <c r="X5" s="76" t="str">
        <f t="shared" si="17"/>
        <v>8.91246711848259E-14-30i</v>
      </c>
      <c r="Y5" s="78" t="str">
        <f t="shared" si="18"/>
        <v>-9.42477796076938i</v>
      </c>
      <c r="Z5" s="77" t="str">
        <f t="shared" si="19"/>
        <v>-1-3.67544536472586E-16i</v>
      </c>
      <c r="AA5" s="76" t="str">
        <f t="shared" si="20"/>
        <v>-30-1.10263360941776E-14i</v>
      </c>
      <c r="AB5" s="78" t="str">
        <f t="shared" si="21"/>
        <v>-10.9955742875643i</v>
      </c>
      <c r="AC5" s="77" t="str">
        <f t="shared" si="22"/>
        <v>2.44401937923855E-14+i</v>
      </c>
      <c r="AD5" s="76" t="str">
        <f t="shared" si="23"/>
        <v>7.33205813771565E-13+30i</v>
      </c>
    </row>
    <row r="6" spans="1:31">
      <c r="A6" s="62">
        <v>40</v>
      </c>
      <c r="B6" s="62" t="s">
        <v>385</v>
      </c>
      <c r="C6" s="65" t="str">
        <f>IMSUM(IMPRODUCT(A2,IMEXP(COMPLEX(0,-(IMPRODUCT(2*PI()*4*0)/8)))),IMPRODUCT(A3,IMEXP(COMPLEX(0,-(IMPRODUCT(2*PI()*4*1)/8)))),IMPRODUCT(A4,IMEXP(COMPLEX(0,-(IMPRODUCT(2*PI()*4*2)/8)))),IMPRODUCT(A5,IMEXP(COMPLEX(0,-(IMPRODUCT(2*PI()*4*3)/8)))),IMPRODUCT(A6,IMEXP(COMPLEX(0,-(IMPRODUCT(2*PI()*4*4)/8)))),IMPRODUCT(A7,IMEXP(COMPLEX(0,-(IMPRODUCT(2*PI()*4*5)/8)))),IMPRODUCT(A8,IMEXP(COMPLEX(0,-(IMPRODUCT(2*PI()*4*6)/8)))),IMPRODUCT(A9,IMEXP(COMPLEX(0,-(IMPRODUCT(2*PI()*4*7)/8)))))</f>
        <v>-20-5.80685673157162E-13i</v>
      </c>
      <c r="D6" s="62" t="str">
        <f>U12</f>
        <v>-20-5.09631399581152E-13i</v>
      </c>
      <c r="E6" s="62">
        <v>3</v>
      </c>
      <c r="F6" s="62">
        <v>3</v>
      </c>
      <c r="G6" s="78" t="str">
        <f t="shared" si="0"/>
        <v>0</v>
      </c>
      <c r="H6" s="77" t="str">
        <f t="shared" si="1"/>
        <v>1</v>
      </c>
      <c r="I6" s="76">
        <f t="shared" si="2"/>
        <v>50</v>
      </c>
      <c r="J6" s="78" t="str">
        <f t="shared" si="3"/>
        <v>-2.35619449019234i</v>
      </c>
      <c r="K6" s="77" t="str">
        <f t="shared" si="4"/>
        <v>-0.707106781186544-0.707106781186551i</v>
      </c>
      <c r="L6" s="76" t="str">
        <f t="shared" si="5"/>
        <v>-35.3553390593272-35.3553390593275i</v>
      </c>
      <c r="M6" s="78" t="str">
        <f t="shared" si="6"/>
        <v>-4.71238898038469i</v>
      </c>
      <c r="N6" s="77" t="str">
        <f t="shared" si="7"/>
        <v>-1.83772268236293E-16+i</v>
      </c>
      <c r="O6" s="76" t="str">
        <f t="shared" si="8"/>
        <v>-9.18861341181465E-15+50i</v>
      </c>
      <c r="P6" s="78" t="str">
        <f t="shared" si="9"/>
        <v>-7.06858347057703i</v>
      </c>
      <c r="Q6" s="77" t="str">
        <f t="shared" si="10"/>
        <v>0.707106781186551-0.707106781186544i</v>
      </c>
      <c r="R6" s="76" t="str">
        <f t="shared" si="11"/>
        <v>35.3553390593275-35.3553390593272i</v>
      </c>
      <c r="S6" s="78" t="str">
        <f t="shared" si="12"/>
        <v>-9.42477796076938i</v>
      </c>
      <c r="T6" s="77" t="str">
        <f t="shared" si="13"/>
        <v>-1-3.67544536472586E-16i</v>
      </c>
      <c r="U6" s="76" t="str">
        <f t="shared" si="14"/>
        <v>-50-1.83772268236293E-14i</v>
      </c>
      <c r="V6" s="78" t="str">
        <f t="shared" si="15"/>
        <v>-11.7809724509617i</v>
      </c>
      <c r="W6" s="77" t="str">
        <f t="shared" si="16"/>
        <v>0.70710678118653+0.707106781186565i</v>
      </c>
      <c r="X6" s="76" t="str">
        <f t="shared" si="17"/>
        <v>35.3553390593265+35.3553390593283i</v>
      </c>
      <c r="Y6" s="78" t="str">
        <f t="shared" si="18"/>
        <v>-14.1371669411541i</v>
      </c>
      <c r="Z6" s="77" t="str">
        <f t="shared" si="19"/>
        <v>-2.96467494650954E-14-i</v>
      </c>
      <c r="AA6" s="76" t="str">
        <f t="shared" si="20"/>
        <v>-1.48233747325477E-12-50i</v>
      </c>
      <c r="AB6" s="78" t="str">
        <f t="shared" si="21"/>
        <v>-16.4933614313464i</v>
      </c>
      <c r="AC6" s="77" t="str">
        <f t="shared" si="22"/>
        <v>-0.707106781186557+0.707106781186538i</v>
      </c>
      <c r="AD6" s="76" t="str">
        <f t="shared" si="23"/>
        <v>-35.3553390593279+35.3553390593269i</v>
      </c>
    </row>
    <row r="7" spans="1:31">
      <c r="A7" s="62">
        <v>30</v>
      </c>
      <c r="B7" s="62" t="s">
        <v>384</v>
      </c>
      <c r="C7" s="65" t="str">
        <f>IMSUM(IMPRODUCT(A2,IMEXP(COMPLEX(0,-(IMPRODUCT(2*PI()*5*0)/8)))),IMPRODUCT(A3,IMEXP(COMPLEX(0,-(IMPRODUCT(2*PI()*5*1)/8)))),IMPRODUCT(A4,IMEXP(COMPLEX(0,-(IMPRODUCT(2*PI()*5*2)/8)))),IMPRODUCT(A5,IMEXP(COMPLEX(0,-(IMPRODUCT(2*PI()*5*3)/8)))),IMPRODUCT(A6,IMEXP(COMPLEX(0,-(IMPRODUCT(2*PI()*5*4)/8)))),IMPRODUCT(A7,IMEXP(COMPLEX(0,-(IMPRODUCT(2*PI()*5*5)/8)))),IMPRODUCT(A8,IMEXP(COMPLEX(0,-(IMPRODUCT(2*PI()*5*6)/8)))),IMPRODUCT(A9,IMEXP(COMPLEX(0,-(IMPRODUCT(2*PI()*5*7)/8)))))</f>
        <v>-20.0000000000009+34.1421356237314i</v>
      </c>
      <c r="D7" s="62" t="str">
        <f>X12</f>
        <v>-20.0000000000035+34.1421356237335i</v>
      </c>
      <c r="E7" s="62">
        <v>4</v>
      </c>
      <c r="F7" s="62">
        <v>4</v>
      </c>
      <c r="G7" s="78" t="str">
        <f t="shared" si="0"/>
        <v>0</v>
      </c>
      <c r="H7" s="77" t="str">
        <f t="shared" si="1"/>
        <v>1</v>
      </c>
      <c r="I7" s="76">
        <f t="shared" si="2"/>
        <v>40</v>
      </c>
      <c r="J7" s="78" t="str">
        <f t="shared" si="3"/>
        <v>-3.14159265358979i</v>
      </c>
      <c r="K7" s="77" t="str">
        <f t="shared" si="4"/>
        <v>-1-3.2311393144413E-15i</v>
      </c>
      <c r="L7" s="76" t="str">
        <f t="shared" si="5"/>
        <v>-40-1.29245572577652E-13i</v>
      </c>
      <c r="M7" s="78" t="str">
        <f t="shared" si="6"/>
        <v>-6.28318530717959i</v>
      </c>
      <c r="N7" s="77" t="str">
        <f t="shared" si="7"/>
        <v>1-3.30768398781878E-15i</v>
      </c>
      <c r="O7" s="76" t="str">
        <f t="shared" si="8"/>
        <v>40-1.32307359512751E-13i</v>
      </c>
      <c r="P7" s="78" t="str">
        <f t="shared" si="9"/>
        <v>-9.42477796076938i</v>
      </c>
      <c r="Q7" s="77" t="str">
        <f t="shared" si="10"/>
        <v>-1-3.67544536472586E-16i</v>
      </c>
      <c r="R7" s="76" t="str">
        <f t="shared" si="11"/>
        <v>-40-1.47017814589034E-14i</v>
      </c>
      <c r="S7" s="78" t="str">
        <f t="shared" si="12"/>
        <v>-12.5663706143592i</v>
      </c>
      <c r="T7" s="77" t="str">
        <f t="shared" si="13"/>
        <v>1-2.79316500484406E-14i</v>
      </c>
      <c r="U7" s="76" t="str">
        <f t="shared" si="14"/>
        <v>40-1.11726600193762E-12i</v>
      </c>
      <c r="V7" s="78" t="str">
        <f t="shared" si="15"/>
        <v>-15.707963267949i</v>
      </c>
      <c r="W7" s="77" t="str">
        <f t="shared" si="16"/>
        <v>-1+3.31382057211504E-14i</v>
      </c>
      <c r="X7" s="76" t="str">
        <f t="shared" si="17"/>
        <v>-40+1.32552822884602E-12i</v>
      </c>
      <c r="Y7" s="78" t="str">
        <f t="shared" si="18"/>
        <v>-18.8495559215388i</v>
      </c>
      <c r="Z7" s="77" t="str">
        <f t="shared" si="19"/>
        <v>1-4.18974750726608E-14i</v>
      </c>
      <c r="AA7" s="76" t="str">
        <f t="shared" si="20"/>
        <v>40-1.67589900290643E-12i</v>
      </c>
      <c r="AB7" s="78" t="str">
        <f t="shared" si="21"/>
        <v>-21.9911485751286i</v>
      </c>
      <c r="AC7" s="77" t="str">
        <f t="shared" si="22"/>
        <v>-1+4.8880387584771E-14i</v>
      </c>
      <c r="AD7" s="76" t="str">
        <f t="shared" si="23"/>
        <v>-40+1.95521550339084E-12i</v>
      </c>
    </row>
    <row r="8" spans="1:31">
      <c r="A8" s="62">
        <v>50</v>
      </c>
      <c r="B8" s="62" t="s">
        <v>383</v>
      </c>
      <c r="C8" s="65" t="str">
        <f>IMSUM(IMPRODUCT(A2,IMEXP(COMPLEX(0,-(IMPRODUCT(2*PI()*6*0)/8)))),IMPRODUCT(A3,IMEXP(COMPLEX(0,-(IMPRODUCT(2*PI()*6*1)/8)))),IMPRODUCT(A4,IMEXP(COMPLEX(0,-(IMPRODUCT(2*PI()*6*2)/8)))),IMPRODUCT(A5,IMEXP(COMPLEX(0,-(IMPRODUCT(2*PI()*6*3)/8)))),IMPRODUCT(A6,IMEXP(COMPLEX(0,-(IMPRODUCT(2*PI()*6*4)/8)))),IMPRODUCT(A7,IMEXP(COMPLEX(0,-(IMPRODUCT(2*PI()*6*5)/8)))),IMPRODUCT(A8,IMEXP(COMPLEX(0,-(IMPRODUCT(2*PI()*6*6)/8)))),IMPRODUCT(A9,IMEXP(COMPLEX(0,-(IMPRODUCT(2*PI()*6*7)/8)))))</f>
        <v>-20.0000000000028-20.0000000000037i</v>
      </c>
      <c r="D8" s="62" t="str">
        <f>AA12</f>
        <v>-20.0000000000018-20.0000000000037i</v>
      </c>
      <c r="E8" s="62">
        <v>5</v>
      </c>
      <c r="F8" s="62">
        <v>5</v>
      </c>
      <c r="G8" s="78" t="str">
        <f t="shared" si="0"/>
        <v>0</v>
      </c>
      <c r="H8" s="77" t="str">
        <f t="shared" si="1"/>
        <v>1</v>
      </c>
      <c r="I8" s="76">
        <f t="shared" si="2"/>
        <v>30</v>
      </c>
      <c r="J8" s="78" t="str">
        <f t="shared" si="3"/>
        <v>-3.92699081698724i</v>
      </c>
      <c r="K8" s="77" t="str">
        <f t="shared" si="4"/>
        <v>-0.707106781186549+0.707106781186546i</v>
      </c>
      <c r="L8" s="76" t="str">
        <f t="shared" si="5"/>
        <v>-21.2132034355965+21.2132034355964i</v>
      </c>
      <c r="M8" s="78" t="str">
        <f t="shared" si="6"/>
        <v>-7.85398163397448i</v>
      </c>
      <c r="N8" s="77" t="str">
        <f t="shared" si="7"/>
        <v>2.97082237282753E-15-i</v>
      </c>
      <c r="O8" s="76" t="str">
        <f t="shared" si="8"/>
        <v>8.91246711848259E-14-30i</v>
      </c>
      <c r="P8" s="78" t="str">
        <f t="shared" si="9"/>
        <v>-11.7809724509617i</v>
      </c>
      <c r="Q8" s="77" t="str">
        <f t="shared" si="10"/>
        <v>0.70710678118653+0.707106781186565i</v>
      </c>
      <c r="R8" s="76" t="str">
        <f t="shared" si="11"/>
        <v>21.2132034355959+21.2132034355969i</v>
      </c>
      <c r="S8" s="78" t="str">
        <f t="shared" si="12"/>
        <v>-15.707963267949i</v>
      </c>
      <c r="T8" s="77" t="str">
        <f t="shared" si="13"/>
        <v>-1+3.31382057211504E-14i</v>
      </c>
      <c r="U8" s="76" t="str">
        <f t="shared" si="14"/>
        <v>-30+9.94146171634512E-13i</v>
      </c>
      <c r="V8" s="78" t="str">
        <f t="shared" si="15"/>
        <v>-19.6349540849362i</v>
      </c>
      <c r="W8" s="77" t="str">
        <f t="shared" si="16"/>
        <v>0.707106781186552-0.707106781186543i</v>
      </c>
      <c r="X8" s="76" t="str">
        <f t="shared" si="17"/>
        <v>21.2132034355966-21.2132034355963i</v>
      </c>
      <c r="Y8" s="78" t="str">
        <f t="shared" si="18"/>
        <v>-23.5619449019234i</v>
      </c>
      <c r="Z8" s="77" t="str">
        <f t="shared" si="19"/>
        <v>-4.88804960049882E-14+i</v>
      </c>
      <c r="AA8" s="76" t="str">
        <f t="shared" si="20"/>
        <v>-1.46641488014965E-12+30i</v>
      </c>
      <c r="AB8" s="78" t="str">
        <f t="shared" si="21"/>
        <v>-27.4889357189107i</v>
      </c>
      <c r="AC8" s="77" t="str">
        <f t="shared" si="22"/>
        <v>-0.707106781186554-0.707106781186541i</v>
      </c>
      <c r="AD8" s="76" t="str">
        <f t="shared" si="23"/>
        <v>-21.2132034355966-21.2132034355962i</v>
      </c>
    </row>
    <row r="9" spans="1:31">
      <c r="A9" s="62">
        <v>40</v>
      </c>
      <c r="B9" s="62" t="s">
        <v>382</v>
      </c>
      <c r="C9" s="65" t="str">
        <f>IMSUM(IMPRODUCT(A2,IMEXP(COMPLEX(0,-(IMPRODUCT(2*PI()*7*0)/8)))),IMPRODUCT(A3,IMEXP(COMPLEX(0,-(IMPRODUCT(2*PI()*7*1)/8)))),IMPRODUCT(A4,IMEXP(COMPLEX(0,-(IMPRODUCT(2*PI()*7*2)/8)))),IMPRODUCT(A5,IMEXP(COMPLEX(0,-(IMPRODUCT(2*PI()*7*3)/8)))),IMPRODUCT(A6,IMEXP(COMPLEX(0,-(IMPRODUCT(2*PI()*7*4)/8)))),IMPRODUCT(A7,IMEXP(COMPLEX(0,-(IMPRODUCT(2*PI()*7*5)/8)))),IMPRODUCT(A8,IMEXP(COMPLEX(0,-(IMPRODUCT(2*PI()*7*6)/8)))),IMPRODUCT(A9,IMEXP(COMPLEX(0,-(IMPRODUCT(2*PI()*7*7)/8)))))</f>
        <v>-20.0000000000043-5.85786437627245i</v>
      </c>
      <c r="D9" s="62" t="str">
        <f>AD12</f>
        <v>-19.9999999999994-5.85786437626833i</v>
      </c>
      <c r="E9" s="62">
        <v>6</v>
      </c>
      <c r="F9" s="62">
        <v>6</v>
      </c>
      <c r="G9" s="78" t="str">
        <f t="shared" si="0"/>
        <v>0</v>
      </c>
      <c r="H9" s="77" t="str">
        <f t="shared" si="1"/>
        <v>1</v>
      </c>
      <c r="I9" s="76">
        <f t="shared" si="2"/>
        <v>50</v>
      </c>
      <c r="J9" s="78" t="str">
        <f t="shared" si="3"/>
        <v>-4.71238898038469i</v>
      </c>
      <c r="K9" s="77" t="str">
        <f t="shared" si="4"/>
        <v>-1.83772268236293E-16+i</v>
      </c>
      <c r="L9" s="76" t="str">
        <f t="shared" si="5"/>
        <v>-9.18861341181465E-15+50i</v>
      </c>
      <c r="M9" s="78" t="str">
        <f t="shared" si="6"/>
        <v>-9.42477796076938i</v>
      </c>
      <c r="N9" s="77" t="str">
        <f t="shared" si="7"/>
        <v>-1-3.67544536472586E-16i</v>
      </c>
      <c r="O9" s="76" t="str">
        <f t="shared" si="8"/>
        <v>-50-1.83772268236293E-14i</v>
      </c>
      <c r="P9" s="78" t="str">
        <f t="shared" si="9"/>
        <v>-14.1371669411541i</v>
      </c>
      <c r="Q9" s="77" t="str">
        <f t="shared" si="10"/>
        <v>-2.96467494650954E-14-i</v>
      </c>
      <c r="R9" s="76" t="str">
        <f t="shared" si="11"/>
        <v>-1.48233747325477E-12-50i</v>
      </c>
      <c r="S9" s="78" t="str">
        <f t="shared" si="12"/>
        <v>-18.8495559215388i</v>
      </c>
      <c r="T9" s="77" t="str">
        <f t="shared" si="13"/>
        <v>1-4.18974750726608E-14i</v>
      </c>
      <c r="U9" s="76" t="str">
        <f t="shared" si="14"/>
        <v>50-2.09487375363304E-12i</v>
      </c>
      <c r="V9" s="78" t="str">
        <f t="shared" si="15"/>
        <v>-23.5619449019234i</v>
      </c>
      <c r="W9" s="77" t="str">
        <f t="shared" si="16"/>
        <v>-4.88804960049882E-14+i</v>
      </c>
      <c r="X9" s="76" t="str">
        <f t="shared" si="17"/>
        <v>-2.44402480024941E-12+50i</v>
      </c>
      <c r="Y9" s="78" t="str">
        <f t="shared" si="18"/>
        <v>-28.2743338823081i</v>
      </c>
      <c r="Z9" s="77" t="str">
        <f t="shared" si="19"/>
        <v>-1-4.01824840762233E-14i</v>
      </c>
      <c r="AA9" s="76" t="str">
        <f t="shared" si="20"/>
        <v>-50-2.00912420381117E-12i</v>
      </c>
      <c r="AB9" s="78" t="str">
        <f t="shared" si="21"/>
        <v>-32.9867228626928i</v>
      </c>
      <c r="AC9" s="77" t="str">
        <f t="shared" si="22"/>
        <v>2.79317584686578E-14-i</v>
      </c>
      <c r="AD9" s="76" t="str">
        <f t="shared" si="23"/>
        <v>1.39658792343289E-12-50i</v>
      </c>
    </row>
    <row r="10" spans="1:31">
      <c r="A10" s="62">
        <v>20</v>
      </c>
      <c r="E10" s="62">
        <v>7</v>
      </c>
      <c r="F10" s="62">
        <v>7</v>
      </c>
      <c r="G10" s="75" t="str">
        <f t="shared" si="0"/>
        <v>0</v>
      </c>
      <c r="H10" s="74" t="str">
        <f t="shared" si="1"/>
        <v>1</v>
      </c>
      <c r="I10" s="73">
        <f t="shared" si="2"/>
        <v>40</v>
      </c>
      <c r="J10" s="75" t="str">
        <f t="shared" si="3"/>
        <v>-5.49778714378214i</v>
      </c>
      <c r="K10" s="74" t="str">
        <f t="shared" si="4"/>
        <v>0.707106781186549+0.707106781186546i</v>
      </c>
      <c r="L10" s="73" t="str">
        <f t="shared" si="5"/>
        <v>28.284271247462+28.2842712474618i</v>
      </c>
      <c r="M10" s="75" t="str">
        <f t="shared" si="6"/>
        <v>-10.9955742875643i</v>
      </c>
      <c r="N10" s="74" t="str">
        <f t="shared" si="7"/>
        <v>2.44401937923855E-14+i</v>
      </c>
      <c r="O10" s="73" t="str">
        <f t="shared" si="8"/>
        <v>9.7760775169542E-13+40i</v>
      </c>
      <c r="P10" s="75" t="str">
        <f t="shared" si="9"/>
        <v>-16.4933614313464i</v>
      </c>
      <c r="Q10" s="74" t="str">
        <f t="shared" si="10"/>
        <v>-0.707106781186557+0.707106781186538i</v>
      </c>
      <c r="R10" s="73" t="str">
        <f t="shared" si="11"/>
        <v>-28.2842712474623+28.2842712474615i</v>
      </c>
      <c r="S10" s="75" t="str">
        <f t="shared" si="12"/>
        <v>-21.9911485751286i</v>
      </c>
      <c r="T10" s="74" t="str">
        <f t="shared" si="13"/>
        <v>-1+4.8880387584771E-14i</v>
      </c>
      <c r="U10" s="73" t="str">
        <f t="shared" si="14"/>
        <v>-40+1.95521550339084E-12i</v>
      </c>
      <c r="V10" s="75" t="str">
        <f t="shared" si="15"/>
        <v>-27.4889357189107i</v>
      </c>
      <c r="W10" s="74" t="str">
        <f t="shared" si="16"/>
        <v>-0.707106781186554-0.707106781186541i</v>
      </c>
      <c r="X10" s="73" t="str">
        <f t="shared" si="17"/>
        <v>-28.2842712474622-28.2842712474616i</v>
      </c>
      <c r="Y10" s="75" t="str">
        <f t="shared" si="18"/>
        <v>-32.9867228626928i</v>
      </c>
      <c r="Z10" s="74" t="str">
        <f t="shared" si="19"/>
        <v>2.79317584686578E-14-i</v>
      </c>
      <c r="AA10" s="73" t="str">
        <f t="shared" si="20"/>
        <v>1.11727033874631E-12-40i</v>
      </c>
      <c r="AB10" s="75" t="str">
        <f t="shared" si="21"/>
        <v>-38.484510006475i</v>
      </c>
      <c r="AC10" s="74" t="str">
        <f t="shared" si="22"/>
        <v>0.707106781186525-0.70710678118657i</v>
      </c>
      <c r="AD10" s="73" t="str">
        <f t="shared" si="23"/>
        <v>28.284271247461-28.2842712474628i</v>
      </c>
    </row>
    <row r="11" spans="1:31">
      <c r="A11" s="62">
        <v>40</v>
      </c>
      <c r="E11" s="62" t="s">
        <v>381</v>
      </c>
    </row>
    <row r="12" spans="1:31">
      <c r="G12" s="72"/>
      <c r="H12" s="70" t="s">
        <v>380</v>
      </c>
      <c r="I12" s="71" t="str">
        <f>IMSUM(I3:I10)</f>
        <v>300</v>
      </c>
      <c r="J12" s="71"/>
      <c r="K12" s="70" t="s">
        <v>379</v>
      </c>
      <c r="L12" s="71" t="str">
        <f>IMSUM(L3:L10)</f>
        <v>-19.9999999999999+5.85786437626868i</v>
      </c>
      <c r="M12" s="71"/>
      <c r="N12" s="70" t="s">
        <v>378</v>
      </c>
      <c r="O12" s="71" t="str">
        <f>IMSUM(O3:O10)</f>
        <v>-19.9999999999991+19.9999999999998i</v>
      </c>
      <c r="P12" s="71"/>
      <c r="Q12" s="70" t="s">
        <v>377</v>
      </c>
      <c r="R12" s="71" t="str">
        <f>IMSUM(R3:R10)</f>
        <v>-20.0000000000022-34.1421356237308i</v>
      </c>
      <c r="S12" s="71"/>
      <c r="T12" s="70" t="s">
        <v>376</v>
      </c>
      <c r="U12" s="71" t="str">
        <f>IMSUM(U3:U10)</f>
        <v>-20-5.09631399581152E-13i</v>
      </c>
      <c r="V12" s="71"/>
      <c r="W12" s="70" t="s">
        <v>375</v>
      </c>
      <c r="X12" s="71" t="str">
        <f>IMSUM(X3:X10)</f>
        <v>-20.0000000000035+34.1421356237335i</v>
      </c>
      <c r="Y12" s="71"/>
      <c r="Z12" s="70" t="s">
        <v>374</v>
      </c>
      <c r="AA12" s="71" t="str">
        <f>IMSUM(AA3:AA10)</f>
        <v>-20.0000000000018-20.0000000000037i</v>
      </c>
      <c r="AB12" s="71"/>
      <c r="AC12" s="70" t="s">
        <v>373</v>
      </c>
      <c r="AD12" s="69" t="str">
        <f>IMSUM(AD3:AD10)</f>
        <v>-19.9999999999994-5.85786437626833i</v>
      </c>
    </row>
    <row r="13" spans="1:31">
      <c r="D13"/>
    </row>
    <row r="14" spans="1:31">
      <c r="A14" s="62" t="s">
        <v>372</v>
      </c>
      <c r="B14" s="62">
        <v>8</v>
      </c>
      <c r="C14" s="62" t="s">
        <v>371</v>
      </c>
    </row>
    <row r="15" spans="1:31">
      <c r="A15" s="62" t="s">
        <v>370</v>
      </c>
      <c r="B15" s="62">
        <v>2</v>
      </c>
      <c r="C15" s="62" t="s">
        <v>369</v>
      </c>
    </row>
    <row r="16" spans="1:31">
      <c r="A16" s="68" t="s">
        <v>368</v>
      </c>
      <c r="B16" s="62">
        <f>B15/B14</f>
        <v>0.25</v>
      </c>
      <c r="C16" s="62" t="s">
        <v>367</v>
      </c>
      <c r="M16" s="65"/>
      <c r="R16" s="65"/>
    </row>
    <row r="17" spans="1:16" ht="18">
      <c r="A17" s="62" t="s">
        <v>366</v>
      </c>
      <c r="B17" s="62">
        <f>1/B16</f>
        <v>4</v>
      </c>
      <c r="C17" s="62" t="s">
        <v>365</v>
      </c>
      <c r="D17" s="65"/>
    </row>
    <row r="18" spans="1:16">
      <c r="A18" s="67" t="s">
        <v>364</v>
      </c>
      <c r="B18" s="62">
        <f>1/B15</f>
        <v>0.5</v>
      </c>
      <c r="C18" s="62" t="s">
        <v>363</v>
      </c>
      <c r="D18" s="65"/>
    </row>
    <row r="19" spans="1:16" ht="18">
      <c r="A19" s="62" t="s">
        <v>362</v>
      </c>
      <c r="B19" s="62">
        <f>B17/2</f>
        <v>2</v>
      </c>
      <c r="C19" s="62" t="s">
        <v>361</v>
      </c>
    </row>
    <row r="20" spans="1:16">
      <c r="D20" s="66" t="s">
        <v>360</v>
      </c>
      <c r="O20" s="62" t="s">
        <v>359</v>
      </c>
      <c r="P20" s="96" t="s">
        <v>422</v>
      </c>
    </row>
    <row r="21" spans="1:16">
      <c r="D21" s="62" t="str">
        <f>D2</f>
        <v>300</v>
      </c>
      <c r="N21" s="62">
        <v>0</v>
      </c>
      <c r="O21" s="62">
        <v>0</v>
      </c>
      <c r="P21" s="62">
        <f>2*IMABS(D21)/COUNT($A$2:$A$9)</f>
        <v>75</v>
      </c>
    </row>
    <row r="22" spans="1:16">
      <c r="D22" s="62" t="str">
        <f t="shared" ref="D22:D28" si="24">COMPLEX(VALUE(TEXT(IMREAL(D3),"0.000")),VALUE(TEXT(IMAGINARY(D3),"0.000")))</f>
        <v>-20+5.858i</v>
      </c>
      <c r="N22" s="62">
        <v>1</v>
      </c>
      <c r="O22" s="62">
        <f>B18</f>
        <v>0.5</v>
      </c>
      <c r="P22" s="62">
        <f t="shared" ref="P22:P28" si="25">2*IMABS(D22)/COUNT($A$2:$A$9)</f>
        <v>5.2100633633382998</v>
      </c>
    </row>
    <row r="23" spans="1:16">
      <c r="D23" s="65" t="str">
        <f t="shared" si="24"/>
        <v>-20+20i</v>
      </c>
      <c r="N23" s="62">
        <v>2</v>
      </c>
      <c r="O23" s="62">
        <f t="shared" ref="O23:O28" si="26">O22+$B$18</f>
        <v>1</v>
      </c>
      <c r="P23" s="62">
        <f t="shared" si="25"/>
        <v>7.0710678118654755</v>
      </c>
    </row>
    <row r="24" spans="1:16">
      <c r="D24" s="62" t="str">
        <f t="shared" si="24"/>
        <v>-20-34.142i</v>
      </c>
      <c r="N24" s="62">
        <v>3</v>
      </c>
      <c r="O24" s="62">
        <f t="shared" si="26"/>
        <v>1.5</v>
      </c>
      <c r="P24" s="62">
        <f t="shared" si="25"/>
        <v>9.8921565014914723</v>
      </c>
    </row>
    <row r="25" spans="1:16">
      <c r="D25" s="62" t="str">
        <f t="shared" si="24"/>
        <v>-20</v>
      </c>
      <c r="N25" s="62">
        <v>4</v>
      </c>
      <c r="O25" s="62">
        <f t="shared" si="26"/>
        <v>2</v>
      </c>
      <c r="P25" s="62">
        <f t="shared" si="25"/>
        <v>5</v>
      </c>
    </row>
    <row r="26" spans="1:16">
      <c r="D26" s="62" t="str">
        <f t="shared" si="24"/>
        <v>-20+34.142i</v>
      </c>
      <c r="N26" s="62">
        <v>5</v>
      </c>
      <c r="O26" s="64">
        <f t="shared" si="26"/>
        <v>2.5</v>
      </c>
      <c r="P26" s="62">
        <f t="shared" si="25"/>
        <v>9.8921565014914723</v>
      </c>
    </row>
    <row r="27" spans="1:16">
      <c r="D27" s="62" t="str">
        <f t="shared" si="24"/>
        <v>-20-20i</v>
      </c>
      <c r="N27" s="62">
        <v>6</v>
      </c>
      <c r="O27" s="64">
        <f t="shared" si="26"/>
        <v>3</v>
      </c>
      <c r="P27" s="62">
        <f t="shared" si="25"/>
        <v>7.0710678118654755</v>
      </c>
    </row>
    <row r="28" spans="1:16">
      <c r="D28" s="65" t="str">
        <f t="shared" si="24"/>
        <v>-20-5.858i</v>
      </c>
      <c r="E28" s="65" t="str">
        <f ca="1">_xlfn.FORMULATEXT(D28)</f>
        <v>=COMPLEX(VALUE(TEXT(IMREAL(D9),"0.000")),VALUE(TEXT(IMAGINARY(D9),"0.000")))</v>
      </c>
      <c r="N28" s="62">
        <v>7</v>
      </c>
      <c r="O28" s="64">
        <f t="shared" si="26"/>
        <v>3.5</v>
      </c>
      <c r="P28" s="62">
        <f t="shared" si="25"/>
        <v>5.2100633633382998</v>
      </c>
    </row>
    <row r="30" spans="1:16">
      <c r="A30" s="62" t="s">
        <v>359</v>
      </c>
      <c r="B30" s="95" t="s">
        <v>419</v>
      </c>
      <c r="C30" s="62" t="s">
        <v>358</v>
      </c>
    </row>
    <row r="31" spans="1:16">
      <c r="A31" s="62">
        <v>0</v>
      </c>
      <c r="B31" s="93">
        <f>IMABS(B2)/COUNT($A$2:$A$9)</f>
        <v>37.5</v>
      </c>
      <c r="C31" s="62">
        <f>B31^2/2</f>
        <v>703.125</v>
      </c>
    </row>
    <row r="32" spans="1:16">
      <c r="A32" s="62">
        <f>B18</f>
        <v>0.5</v>
      </c>
      <c r="B32" s="93">
        <f t="shared" ref="B32:B38" si="27">2*IMABS(B3)/COUNT($A$2:$A$9)</f>
        <v>5.2100538327998711</v>
      </c>
      <c r="C32" s="62">
        <f>B32^2</f>
        <v>27.144660940672626</v>
      </c>
    </row>
    <row r="33" spans="1:3">
      <c r="A33" s="62">
        <f t="shared" ref="A33:A38" si="28">A32+$B$18</f>
        <v>1</v>
      </c>
      <c r="B33" s="93">
        <f t="shared" si="27"/>
        <v>7.0710678118654755</v>
      </c>
      <c r="C33" s="62">
        <f t="shared" ref="C33:C38" si="29">B33^2</f>
        <v>50.000000000000007</v>
      </c>
    </row>
    <row r="34" spans="1:3">
      <c r="A34" s="62">
        <f t="shared" si="28"/>
        <v>1.5</v>
      </c>
      <c r="B34" s="93">
        <f t="shared" si="27"/>
        <v>9.8921857574212382</v>
      </c>
      <c r="C34" s="62">
        <f t="shared" si="29"/>
        <v>97.855339059327591</v>
      </c>
    </row>
    <row r="35" spans="1:3">
      <c r="A35" s="62">
        <f t="shared" si="28"/>
        <v>2</v>
      </c>
      <c r="B35" s="93">
        <f t="shared" si="27"/>
        <v>5</v>
      </c>
      <c r="C35" s="62">
        <f t="shared" si="29"/>
        <v>25</v>
      </c>
    </row>
    <row r="36" spans="1:3">
      <c r="A36" s="63">
        <f t="shared" si="28"/>
        <v>2.5</v>
      </c>
      <c r="B36" s="93">
        <f t="shared" si="27"/>
        <v>9.8921857574212169</v>
      </c>
      <c r="C36" s="92">
        <f t="shared" si="29"/>
        <v>97.855339059327179</v>
      </c>
    </row>
    <row r="37" spans="1:3">
      <c r="A37" s="63">
        <f t="shared" si="28"/>
        <v>3</v>
      </c>
      <c r="B37" s="93">
        <f t="shared" si="27"/>
        <v>7.0710678118654755</v>
      </c>
      <c r="C37" s="92">
        <f t="shared" si="29"/>
        <v>50.000000000000007</v>
      </c>
    </row>
    <row r="38" spans="1:3">
      <c r="A38" s="63">
        <f t="shared" si="28"/>
        <v>3.5</v>
      </c>
      <c r="B38" s="93">
        <f t="shared" si="27"/>
        <v>5.2100538327998702</v>
      </c>
      <c r="C38" s="92">
        <f t="shared" si="29"/>
        <v>27.144660940672619</v>
      </c>
    </row>
    <row r="39" spans="1:3">
      <c r="B39" s="62" t="str">
        <f ca="1">_xlfn.FORMULATEXT(B38)</f>
        <v>=2*IMABS(B9)/COUNT($A$2:$A$9)</v>
      </c>
      <c r="C39" s="62" t="str">
        <f ca="1">_xlfn.FORMULATEXT(C38)</f>
        <v>=B38^2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F0F3-FB94-44A2-AA54-05BE2D2D0D1C}">
  <dimension ref="A1:H13"/>
  <sheetViews>
    <sheetView workbookViewId="0">
      <selection activeCell="E1" sqref="E1"/>
    </sheetView>
  </sheetViews>
  <sheetFormatPr defaultColWidth="8.85546875" defaultRowHeight="12.75"/>
  <cols>
    <col min="1" max="1" width="8.85546875" style="46"/>
    <col min="2" max="2" width="4.42578125" style="46" customWidth="1"/>
    <col min="3" max="6" width="8.85546875" style="46"/>
    <col min="7" max="7" width="8" style="46" customWidth="1"/>
    <col min="8" max="16384" width="8.85546875" style="46"/>
  </cols>
  <sheetData>
    <row r="1" spans="1:8">
      <c r="A1" s="52" t="s">
        <v>16</v>
      </c>
      <c r="C1" s="52" t="s">
        <v>17</v>
      </c>
      <c r="H1" s="52" t="s">
        <v>18</v>
      </c>
    </row>
    <row r="2" spans="1:8">
      <c r="A2" s="46">
        <v>0.53679886440146163</v>
      </c>
      <c r="C2" s="46" t="s">
        <v>5</v>
      </c>
      <c r="H2" s="46" t="s">
        <v>0</v>
      </c>
    </row>
    <row r="3" spans="1:8">
      <c r="A3" s="46">
        <v>1.01982762642818</v>
      </c>
      <c r="C3" s="46" t="s">
        <v>6</v>
      </c>
      <c r="H3" s="46" t="s">
        <v>1</v>
      </c>
    </row>
    <row r="4" spans="1:8">
      <c r="A4" s="46">
        <v>0.55340584674810955</v>
      </c>
      <c r="C4" s="46" t="s">
        <v>7</v>
      </c>
      <c r="H4" s="46" t="s">
        <v>2</v>
      </c>
    </row>
    <row r="5" spans="1:8">
      <c r="A5" s="46">
        <v>0.16638013350276193</v>
      </c>
      <c r="C5" s="46" t="s">
        <v>8</v>
      </c>
      <c r="H5" s="46" t="s">
        <v>13</v>
      </c>
    </row>
    <row r="6" spans="1:8">
      <c r="A6" s="46">
        <v>0.3981773509437414</v>
      </c>
      <c r="C6" s="46" t="s">
        <v>9</v>
      </c>
      <c r="H6" s="46" t="s">
        <v>3</v>
      </c>
    </row>
    <row r="7" spans="1:8">
      <c r="A7" s="46">
        <v>8.9976838803164982E-2</v>
      </c>
      <c r="C7" s="46" t="s">
        <v>10</v>
      </c>
      <c r="H7" s="46" t="s">
        <v>14</v>
      </c>
    </row>
    <row r="8" spans="1:8">
      <c r="A8" s="46">
        <v>0.4640741062021303</v>
      </c>
      <c r="C8" s="46" t="s">
        <v>11</v>
      </c>
      <c r="H8" s="46" t="s">
        <v>4</v>
      </c>
    </row>
    <row r="9" spans="1:8">
      <c r="A9" s="46">
        <v>0.68466423144050159</v>
      </c>
      <c r="C9" s="46" t="s">
        <v>12</v>
      </c>
      <c r="H9" s="46" t="s">
        <v>15</v>
      </c>
    </row>
    <row r="13" spans="1:8" ht="13.5" customHeight="1"/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264B-921E-4B49-A49D-CC97F016B333}">
  <dimension ref="A1:L260"/>
  <sheetViews>
    <sheetView workbookViewId="0">
      <selection activeCell="J1" sqref="J1"/>
    </sheetView>
  </sheetViews>
  <sheetFormatPr defaultColWidth="8.85546875" defaultRowHeight="12.75"/>
  <cols>
    <col min="1" max="1" width="15.28515625" style="46" customWidth="1"/>
    <col min="2" max="2" width="12.85546875" style="46" customWidth="1"/>
    <col min="3" max="3" width="36.28515625" style="46" customWidth="1"/>
    <col min="4" max="4" width="10.28515625" style="46" customWidth="1"/>
    <col min="5" max="5" width="10.5703125" style="46" customWidth="1"/>
    <col min="6" max="6" width="8.85546875" style="46"/>
    <col min="7" max="7" width="19.42578125" style="46" customWidth="1"/>
    <col min="8" max="8" width="12.5703125" style="46" customWidth="1"/>
    <col min="9" max="9" width="10.140625" style="46" customWidth="1"/>
    <col min="10" max="16384" width="8.85546875" style="46"/>
  </cols>
  <sheetData>
    <row r="1" spans="1:12">
      <c r="A1" s="86" t="s">
        <v>415</v>
      </c>
      <c r="B1" s="87">
        <f>COUNTA(B5:B1048576)</f>
        <v>256</v>
      </c>
      <c r="C1" s="53" t="s">
        <v>412</v>
      </c>
      <c r="D1" s="84"/>
      <c r="E1" s="84"/>
      <c r="F1" s="84">
        <f>B2/(2*B1)</f>
        <v>0.5</v>
      </c>
      <c r="G1" s="84" t="s">
        <v>361</v>
      </c>
      <c r="H1" s="84" t="str">
        <f ca="1">_xlfn.FORMULATEXT(F1)</f>
        <v>=B2/(2*B1)</v>
      </c>
      <c r="I1" s="84"/>
      <c r="J1" s="84"/>
      <c r="K1" s="84"/>
      <c r="L1" s="84"/>
    </row>
    <row r="2" spans="1:12">
      <c r="A2" s="86" t="s">
        <v>413</v>
      </c>
      <c r="B2" s="87">
        <v>256</v>
      </c>
      <c r="C2" s="86" t="s">
        <v>410</v>
      </c>
      <c r="D2" s="84"/>
      <c r="E2" s="84"/>
      <c r="F2" s="85">
        <f>(2*F1)/B2</f>
        <v>3.90625E-3</v>
      </c>
      <c r="G2" s="84" t="s">
        <v>411</v>
      </c>
      <c r="H2" s="84" t="str">
        <f ca="1">_xlfn.FORMULATEXT(F2)</f>
        <v>=(2*F1)/B2</v>
      </c>
      <c r="I2" s="84"/>
      <c r="J2" s="84"/>
      <c r="K2" s="84"/>
      <c r="L2" s="84"/>
    </row>
    <row r="3" spans="1:12" ht="17.25">
      <c r="A3" s="84"/>
      <c r="B3" s="84">
        <v>256</v>
      </c>
      <c r="C3" s="84" t="s">
        <v>414</v>
      </c>
      <c r="D3" s="84"/>
      <c r="E3" s="85"/>
      <c r="F3" s="85"/>
      <c r="K3" s="84"/>
      <c r="L3" s="84"/>
    </row>
    <row r="4" spans="1:12">
      <c r="A4" s="52" t="s">
        <v>409</v>
      </c>
      <c r="B4" s="52" t="s">
        <v>408</v>
      </c>
      <c r="C4" s="83" t="s">
        <v>407</v>
      </c>
      <c r="D4" s="83" t="s">
        <v>419</v>
      </c>
      <c r="E4" s="83" t="s">
        <v>359</v>
      </c>
      <c r="F4" s="83" t="s">
        <v>406</v>
      </c>
      <c r="G4" s="99" t="s">
        <v>679</v>
      </c>
      <c r="H4" s="46" t="s">
        <v>680</v>
      </c>
      <c r="I4" s="46" t="s">
        <v>681</v>
      </c>
    </row>
    <row r="5" spans="1:12" ht="15">
      <c r="A5" s="100">
        <v>1763</v>
      </c>
      <c r="B5" s="97">
        <v>75.2</v>
      </c>
      <c r="C5" t="s">
        <v>423</v>
      </c>
      <c r="D5" s="46">
        <f>IMABS(C5)/$B$3</f>
        <v>82.412499999999994</v>
      </c>
      <c r="E5" s="46">
        <v>0</v>
      </c>
      <c r="F5" s="47">
        <f>D5^2/2</f>
        <v>3395.9100781249995</v>
      </c>
      <c r="G5" s="46" t="str">
        <f ca="1">_xlfn.FORMULATEXT(D5)</f>
        <v>=IMABS(C5)/$B$3</v>
      </c>
      <c r="H5" s="46" t="e">
        <f ca="1">_xlfn.FORMULATEXT(E5)</f>
        <v>#N/A</v>
      </c>
      <c r="I5" s="46" t="str">
        <f ca="1">_xlfn.FORMULATEXT(F5)</f>
        <v>=D5^2/2</v>
      </c>
    </row>
    <row r="6" spans="1:12" ht="15">
      <c r="A6" s="100">
        <v>1764</v>
      </c>
      <c r="B6" s="97">
        <v>60.7</v>
      </c>
      <c r="C6" t="s">
        <v>424</v>
      </c>
      <c r="D6" s="46">
        <f>2*IMABS(C6)/$B$3</f>
        <v>12.783058474677004</v>
      </c>
      <c r="E6" s="46">
        <f>F2</f>
        <v>3.90625E-3</v>
      </c>
      <c r="F6" s="46">
        <f>D6^2</f>
        <v>163.40658396701158</v>
      </c>
      <c r="G6" s="46" t="str">
        <f ca="1">_xlfn.FORMULATEXT(D6)</f>
        <v>=2*IMABS(C6)/$B$3</v>
      </c>
      <c r="H6" s="47" t="str">
        <f ca="1">_xlfn.FORMULATEXT(E6)</f>
        <v>=F2</v>
      </c>
      <c r="I6" s="46" t="str">
        <f t="shared" ref="I6:I8" ca="1" si="0">_xlfn.FORMULATEXT(F6)</f>
        <v>=D6^2</v>
      </c>
    </row>
    <row r="7" spans="1:12" ht="15">
      <c r="A7" s="100">
        <v>1765</v>
      </c>
      <c r="B7" s="97">
        <v>34.799999999999997</v>
      </c>
      <c r="C7" t="s">
        <v>425</v>
      </c>
      <c r="D7" s="46">
        <f>2*IMABS(C7)/$B$3</f>
        <v>14.988568021665479</v>
      </c>
      <c r="E7" s="46">
        <f t="shared" ref="E7:E70" si="1">E6+$E$6</f>
        <v>7.8125E-3</v>
      </c>
      <c r="F7" s="46">
        <f t="shared" ref="F7:F70" si="2">D7^2</f>
        <v>224.65717134009302</v>
      </c>
      <c r="G7" s="46" t="str">
        <f ca="1">_xlfn.FORMULATEXT(D7)</f>
        <v>=2*IMABS(C7)/$B$3</v>
      </c>
      <c r="H7" s="46" t="str">
        <f t="shared" ref="H7:H8" ca="1" si="3">_xlfn.FORMULATEXT(E7)</f>
        <v>=E6+$E$6</v>
      </c>
      <c r="I7" s="46" t="str">
        <f t="shared" ca="1" si="0"/>
        <v>=D7^2</v>
      </c>
    </row>
    <row r="8" spans="1:12" ht="15">
      <c r="A8" s="100">
        <v>1766</v>
      </c>
      <c r="B8" s="97">
        <v>19</v>
      </c>
      <c r="C8" t="s">
        <v>426</v>
      </c>
      <c r="D8" s="46">
        <f>2*IMABS(C8)/$B$3</f>
        <v>20.805858231597348</v>
      </c>
      <c r="E8" s="46">
        <f t="shared" si="1"/>
        <v>1.171875E-2</v>
      </c>
      <c r="F8" s="46">
        <f t="shared" si="2"/>
        <v>432.88373675332713</v>
      </c>
      <c r="G8" s="46" t="str">
        <f ca="1">_xlfn.FORMULATEXT(D8)</f>
        <v>=2*IMABS(C8)/$B$3</v>
      </c>
      <c r="H8" s="46" t="str">
        <f t="shared" ca="1" si="3"/>
        <v>=E7+$E$6</v>
      </c>
      <c r="I8" s="46" t="str">
        <f t="shared" ca="1" si="0"/>
        <v>=D8^2</v>
      </c>
    </row>
    <row r="9" spans="1:12" ht="15">
      <c r="A9" s="100">
        <v>1767</v>
      </c>
      <c r="B9" s="97">
        <v>63</v>
      </c>
      <c r="C9" t="s">
        <v>427</v>
      </c>
      <c r="D9" s="46">
        <f>2*IMABS(C9)/$B$3</f>
        <v>15.327453637332287</v>
      </c>
      <c r="E9" s="46">
        <f t="shared" si="1"/>
        <v>1.5625E-2</v>
      </c>
      <c r="F9" s="46">
        <f t="shared" si="2"/>
        <v>234.93083500457075</v>
      </c>
    </row>
    <row r="10" spans="1:12" ht="15">
      <c r="A10" s="100">
        <v>1768</v>
      </c>
      <c r="B10" s="97">
        <v>116.3</v>
      </c>
      <c r="C10" t="s">
        <v>428</v>
      </c>
      <c r="D10" s="46">
        <f>2*IMABS(C10)/$B$3</f>
        <v>15.120590179842846</v>
      </c>
      <c r="E10" s="46">
        <f t="shared" si="1"/>
        <v>1.953125E-2</v>
      </c>
      <c r="F10" s="46">
        <f t="shared" si="2"/>
        <v>228.63224738675993</v>
      </c>
    </row>
    <row r="11" spans="1:12" ht="15">
      <c r="A11" s="100">
        <v>1769</v>
      </c>
      <c r="B11" s="97">
        <v>176.8</v>
      </c>
      <c r="C11" t="s">
        <v>429</v>
      </c>
      <c r="D11" s="46">
        <f>2*IMABS(C11)/$B$3</f>
        <v>11.803683758101748</v>
      </c>
      <c r="E11" s="46">
        <f t="shared" si="1"/>
        <v>2.34375E-2</v>
      </c>
      <c r="F11" s="46">
        <f t="shared" si="2"/>
        <v>139.32695026127502</v>
      </c>
    </row>
    <row r="12" spans="1:12" ht="15">
      <c r="A12" s="100">
        <v>1770</v>
      </c>
      <c r="B12" s="97">
        <v>168</v>
      </c>
      <c r="C12" t="s">
        <v>430</v>
      </c>
      <c r="D12" s="46">
        <f>2*IMABS(C12)/$B$3</f>
        <v>3.2519588564133706</v>
      </c>
      <c r="E12" s="46">
        <f t="shared" si="1"/>
        <v>2.734375E-2</v>
      </c>
      <c r="F12" s="46">
        <f t="shared" si="2"/>
        <v>10.575236403805357</v>
      </c>
    </row>
    <row r="13" spans="1:12" ht="15">
      <c r="A13" s="100">
        <v>1771</v>
      </c>
      <c r="B13" s="97">
        <v>136</v>
      </c>
      <c r="C13" t="s">
        <v>431</v>
      </c>
      <c r="D13" s="46">
        <f>2*IMABS(C13)/$B$3</f>
        <v>2.5995266191350543</v>
      </c>
      <c r="E13" s="46">
        <f t="shared" si="1"/>
        <v>3.125E-2</v>
      </c>
      <c r="F13" s="46">
        <f t="shared" si="2"/>
        <v>6.757538643591726</v>
      </c>
    </row>
    <row r="14" spans="1:12" ht="15">
      <c r="A14" s="100">
        <v>1772</v>
      </c>
      <c r="B14" s="97">
        <v>110.8</v>
      </c>
      <c r="C14" t="s">
        <v>432</v>
      </c>
      <c r="D14" s="46">
        <f>2*IMABS(C14)/$B$3</f>
        <v>6.9223731025847295</v>
      </c>
      <c r="E14" s="46">
        <f t="shared" si="1"/>
        <v>3.515625E-2</v>
      </c>
      <c r="F14" s="46">
        <f t="shared" si="2"/>
        <v>47.919249371388531</v>
      </c>
    </row>
    <row r="15" spans="1:12" ht="15">
      <c r="A15" s="100">
        <v>1773</v>
      </c>
      <c r="B15" s="97">
        <v>58</v>
      </c>
      <c r="C15" t="s">
        <v>433</v>
      </c>
      <c r="D15" s="46">
        <f>2*IMABS(C15)/$B$3</f>
        <v>3.8615013301380681</v>
      </c>
      <c r="E15" s="46">
        <f t="shared" si="1"/>
        <v>3.90625E-2</v>
      </c>
      <c r="F15" s="46">
        <f t="shared" si="2"/>
        <v>14.911192522658069</v>
      </c>
    </row>
    <row r="16" spans="1:12" ht="15">
      <c r="A16" s="100">
        <v>1774</v>
      </c>
      <c r="B16" s="97">
        <v>51</v>
      </c>
      <c r="C16" t="s">
        <v>434</v>
      </c>
      <c r="D16" s="46">
        <f>2*IMABS(C16)/$B$3</f>
        <v>4.0647041552564618</v>
      </c>
      <c r="E16" s="46">
        <f t="shared" si="1"/>
        <v>4.296875E-2</v>
      </c>
      <c r="F16" s="46">
        <f t="shared" si="2"/>
        <v>16.521819869759145</v>
      </c>
    </row>
    <row r="17" spans="1:8" ht="15">
      <c r="A17" s="100">
        <v>1775</v>
      </c>
      <c r="B17" s="97">
        <v>11.7</v>
      </c>
      <c r="C17" t="s">
        <v>435</v>
      </c>
      <c r="D17" s="46">
        <f>2*IMABS(C17)/$B$3</f>
        <v>10.555858978607354</v>
      </c>
      <c r="E17" s="46">
        <f t="shared" si="1"/>
        <v>4.6875E-2</v>
      </c>
      <c r="F17" s="46">
        <f t="shared" si="2"/>
        <v>111.42615877624549</v>
      </c>
    </row>
    <row r="18" spans="1:8" ht="15">
      <c r="A18" s="100">
        <v>1776</v>
      </c>
      <c r="B18" s="97">
        <v>33</v>
      </c>
      <c r="C18" t="s">
        <v>436</v>
      </c>
      <c r="D18" s="46">
        <f>2*IMABS(C18)/$B$3</f>
        <v>2.7518775494316299</v>
      </c>
      <c r="E18" s="46">
        <f t="shared" si="1"/>
        <v>5.078125E-2</v>
      </c>
      <c r="F18" s="46">
        <f t="shared" si="2"/>
        <v>7.5728300470658327</v>
      </c>
    </row>
    <row r="19" spans="1:8" ht="15">
      <c r="A19" s="100">
        <v>1777</v>
      </c>
      <c r="B19" s="97">
        <v>154.19999999999999</v>
      </c>
      <c r="C19" t="s">
        <v>437</v>
      </c>
      <c r="D19" s="46">
        <f>2*IMABS(C19)/$B$3</f>
        <v>3.8316566501738309</v>
      </c>
      <c r="E19" s="46">
        <f t="shared" si="1"/>
        <v>5.46875E-2</v>
      </c>
      <c r="F19" s="46">
        <f t="shared" si="2"/>
        <v>14.681592684821343</v>
      </c>
    </row>
    <row r="20" spans="1:8" ht="15">
      <c r="A20" s="100">
        <v>1778</v>
      </c>
      <c r="B20" s="97">
        <v>257.3</v>
      </c>
      <c r="C20" t="s">
        <v>438</v>
      </c>
      <c r="D20" s="46">
        <f>2*IMABS(C20)/$B$3</f>
        <v>5.1668321142996341</v>
      </c>
      <c r="E20" s="46">
        <f t="shared" si="1"/>
        <v>5.859375E-2</v>
      </c>
      <c r="F20" s="46">
        <f t="shared" si="2"/>
        <v>26.696154097358026</v>
      </c>
    </row>
    <row r="21" spans="1:8" ht="15">
      <c r="A21" s="100">
        <v>1779</v>
      </c>
      <c r="B21" s="97">
        <v>209.8</v>
      </c>
      <c r="C21" t="s">
        <v>439</v>
      </c>
      <c r="D21" s="46">
        <f>2*IMABS(C21)/$B$3</f>
        <v>4.4238618940603489</v>
      </c>
      <c r="E21" s="46">
        <f t="shared" si="1"/>
        <v>6.25E-2</v>
      </c>
      <c r="F21" s="46">
        <f t="shared" si="2"/>
        <v>19.570554057719217</v>
      </c>
    </row>
    <row r="22" spans="1:8" ht="15">
      <c r="A22" s="100">
        <v>1780</v>
      </c>
      <c r="B22" s="97">
        <v>141.30000000000001</v>
      </c>
      <c r="C22" t="s">
        <v>440</v>
      </c>
      <c r="D22" s="46">
        <f>2*IMABS(C22)/$B$3</f>
        <v>10.795288383109515</v>
      </c>
      <c r="E22" s="46">
        <f t="shared" si="1"/>
        <v>6.640625E-2</v>
      </c>
      <c r="F22" s="46">
        <f t="shared" si="2"/>
        <v>116.53825127449925</v>
      </c>
    </row>
    <row r="23" spans="1:8" ht="15">
      <c r="A23" s="100">
        <v>1781</v>
      </c>
      <c r="B23" s="97">
        <v>113.5</v>
      </c>
      <c r="C23" t="s">
        <v>441</v>
      </c>
      <c r="D23" s="46">
        <f>2*IMABS(C23)/$B$3</f>
        <v>8.9827552353894049</v>
      </c>
      <c r="E23" s="46">
        <f t="shared" si="1"/>
        <v>7.03125E-2</v>
      </c>
      <c r="F23" s="46">
        <f t="shared" si="2"/>
        <v>80.689891618915766</v>
      </c>
    </row>
    <row r="24" spans="1:8" ht="15">
      <c r="A24" s="100">
        <v>1782</v>
      </c>
      <c r="B24" s="97">
        <v>64.2</v>
      </c>
      <c r="C24" t="s">
        <v>442</v>
      </c>
      <c r="D24" s="46">
        <f>2*IMABS(C24)/$B$3</f>
        <v>3.1583468454624355</v>
      </c>
      <c r="E24" s="46">
        <f t="shared" si="1"/>
        <v>7.421875E-2</v>
      </c>
      <c r="F24" s="46">
        <f t="shared" si="2"/>
        <v>9.9751547962425171</v>
      </c>
    </row>
    <row r="25" spans="1:8" ht="15">
      <c r="A25" s="100">
        <v>1783</v>
      </c>
      <c r="B25" s="97">
        <v>38</v>
      </c>
      <c r="C25" t="s">
        <v>443</v>
      </c>
      <c r="D25" s="46">
        <f>2*IMABS(C25)/$B$3</f>
        <v>5.0895622466304618</v>
      </c>
      <c r="E25" s="46">
        <f t="shared" si="1"/>
        <v>7.8125E-2</v>
      </c>
      <c r="F25" s="46">
        <f t="shared" si="2"/>
        <v>25.903643862326113</v>
      </c>
    </row>
    <row r="26" spans="1:8" ht="15">
      <c r="A26" s="100">
        <v>1784</v>
      </c>
      <c r="B26" s="97">
        <v>17</v>
      </c>
      <c r="C26" t="s">
        <v>444</v>
      </c>
      <c r="D26" s="46">
        <f>2*IMABS(C26)/$B$3</f>
        <v>7.4071819141261273</v>
      </c>
      <c r="E26" s="46">
        <f t="shared" si="1"/>
        <v>8.203125E-2</v>
      </c>
      <c r="F26" s="46">
        <f t="shared" si="2"/>
        <v>54.866343908957198</v>
      </c>
    </row>
    <row r="27" spans="1:8" ht="15">
      <c r="A27" s="100">
        <v>1785</v>
      </c>
      <c r="B27" s="97">
        <v>40.200000000000003</v>
      </c>
      <c r="C27" t="s">
        <v>445</v>
      </c>
      <c r="D27" s="46">
        <f>2*IMABS(C27)/$B$3</f>
        <v>26.624039659885529</v>
      </c>
      <c r="E27" s="46">
        <f t="shared" si="1"/>
        <v>8.59375E-2</v>
      </c>
      <c r="F27" s="46">
        <f t="shared" si="2"/>
        <v>708.8394878111576</v>
      </c>
    </row>
    <row r="28" spans="1:8" ht="15">
      <c r="A28" s="100">
        <v>1786</v>
      </c>
      <c r="B28" s="97">
        <v>138.19999999999999</v>
      </c>
      <c r="C28" t="s">
        <v>446</v>
      </c>
      <c r="D28" s="46">
        <f>2*IMABS(C28)/$B$3</f>
        <v>41.112815255938855</v>
      </c>
      <c r="E28" s="82">
        <f t="shared" si="1"/>
        <v>8.984375E-2</v>
      </c>
      <c r="F28" s="82">
        <f t="shared" si="2"/>
        <v>1690.2635782689588</v>
      </c>
      <c r="G28" s="82">
        <f>1/E28</f>
        <v>11.130434782608695</v>
      </c>
      <c r="H28" s="53" t="s">
        <v>405</v>
      </c>
    </row>
    <row r="29" spans="1:8" ht="15">
      <c r="A29" s="100">
        <v>1787</v>
      </c>
      <c r="B29" s="97">
        <v>220</v>
      </c>
      <c r="C29" t="s">
        <v>447</v>
      </c>
      <c r="D29" s="46">
        <f>2*IMABS(C29)/$B$3</f>
        <v>40.213342386284651</v>
      </c>
      <c r="E29" s="46">
        <f t="shared" si="1"/>
        <v>9.375E-2</v>
      </c>
      <c r="F29" s="46">
        <f t="shared" si="2"/>
        <v>1617.1129058765578</v>
      </c>
    </row>
    <row r="30" spans="1:8" ht="15">
      <c r="A30" s="100">
        <v>1788</v>
      </c>
      <c r="B30" s="97">
        <v>218.2</v>
      </c>
      <c r="C30" t="s">
        <v>448</v>
      </c>
      <c r="D30" s="46">
        <f>2*IMABS(C30)/$B$3</f>
        <v>20.32641671927033</v>
      </c>
      <c r="E30" s="46">
        <f t="shared" si="1"/>
        <v>9.765625E-2</v>
      </c>
      <c r="F30" s="46">
        <f t="shared" si="2"/>
        <v>413.16321664543244</v>
      </c>
    </row>
    <row r="31" spans="1:8" ht="15">
      <c r="A31" s="100">
        <v>1789</v>
      </c>
      <c r="B31" s="97">
        <v>196.8</v>
      </c>
      <c r="C31" t="s">
        <v>449</v>
      </c>
      <c r="D31" s="46">
        <f>2*IMABS(C31)/$B$3</f>
        <v>20.060175181684677</v>
      </c>
      <c r="E31" s="46">
        <f t="shared" si="1"/>
        <v>0.1015625</v>
      </c>
      <c r="F31" s="46">
        <f t="shared" si="2"/>
        <v>402.41062831987784</v>
      </c>
    </row>
    <row r="32" spans="1:8" ht="15">
      <c r="A32" s="100">
        <v>1790</v>
      </c>
      <c r="B32" s="97">
        <v>149.80000000000001</v>
      </c>
      <c r="C32" t="s">
        <v>450</v>
      </c>
      <c r="D32" s="46">
        <f>2*IMABS(C32)/$B$3</f>
        <v>9.199086691873104</v>
      </c>
      <c r="E32" s="46">
        <f t="shared" si="1"/>
        <v>0.10546875</v>
      </c>
      <c r="F32" s="46">
        <f t="shared" si="2"/>
        <v>84.623195964596846</v>
      </c>
    </row>
    <row r="33" spans="1:6" ht="15">
      <c r="A33" s="100">
        <v>1791</v>
      </c>
      <c r="B33" s="97">
        <v>111</v>
      </c>
      <c r="C33" t="s">
        <v>451</v>
      </c>
      <c r="D33" s="46">
        <f>2*IMABS(C33)/$B$3</f>
        <v>7.6223434935436369</v>
      </c>
      <c r="E33" s="46">
        <f t="shared" si="1"/>
        <v>0.109375</v>
      </c>
      <c r="F33" s="46">
        <f t="shared" si="2"/>
        <v>58.100120333567013</v>
      </c>
    </row>
    <row r="34" spans="1:6" ht="15">
      <c r="A34" s="100">
        <v>1792</v>
      </c>
      <c r="B34" s="97">
        <v>100</v>
      </c>
      <c r="C34" t="s">
        <v>452</v>
      </c>
      <c r="D34" s="46">
        <f>2*IMABS(C34)/$B$3</f>
        <v>12.202743220663232</v>
      </c>
      <c r="E34" s="46">
        <f t="shared" si="1"/>
        <v>0.11328125</v>
      </c>
      <c r="F34" s="46">
        <f t="shared" si="2"/>
        <v>148.90694210944247</v>
      </c>
    </row>
    <row r="35" spans="1:6" ht="15">
      <c r="A35" s="100">
        <v>1793</v>
      </c>
      <c r="B35" s="97">
        <v>78.2</v>
      </c>
      <c r="C35" t="s">
        <v>453</v>
      </c>
      <c r="D35" s="46">
        <f>2*IMABS(C35)/$B$3</f>
        <v>13.517826472908938</v>
      </c>
      <c r="E35" s="46">
        <f t="shared" si="1"/>
        <v>0.1171875</v>
      </c>
      <c r="F35" s="46">
        <f t="shared" si="2"/>
        <v>182.73163255167771</v>
      </c>
    </row>
    <row r="36" spans="1:6" ht="15">
      <c r="A36" s="100">
        <v>1794</v>
      </c>
      <c r="B36" s="97">
        <v>68.3</v>
      </c>
      <c r="C36" t="s">
        <v>454</v>
      </c>
      <c r="D36" s="46">
        <f>2*IMABS(C36)/$B$3</f>
        <v>6.3731450431204681</v>
      </c>
      <c r="E36" s="46">
        <f t="shared" si="1"/>
        <v>0.12109375</v>
      </c>
      <c r="F36" s="46">
        <f t="shared" si="2"/>
        <v>40.616977740650995</v>
      </c>
    </row>
    <row r="37" spans="1:6" ht="15">
      <c r="A37" s="100">
        <v>1795</v>
      </c>
      <c r="B37" s="97">
        <v>35.5</v>
      </c>
      <c r="C37" t="s">
        <v>455</v>
      </c>
      <c r="D37" s="46">
        <f>2*IMABS(C37)/$B$3</f>
        <v>11.194891486999284</v>
      </c>
      <c r="E37" s="46">
        <f t="shared" si="1"/>
        <v>0.125</v>
      </c>
      <c r="F37" s="46">
        <f t="shared" si="2"/>
        <v>125.32559540568903</v>
      </c>
    </row>
    <row r="38" spans="1:6" ht="15">
      <c r="A38" s="100">
        <v>1796</v>
      </c>
      <c r="B38" s="97">
        <v>26.7</v>
      </c>
      <c r="C38" t="s">
        <v>456</v>
      </c>
      <c r="D38" s="46">
        <f>2*IMABS(C38)/$B$3</f>
        <v>7.2101260879705356</v>
      </c>
      <c r="E38" s="46">
        <f t="shared" si="1"/>
        <v>0.12890625</v>
      </c>
      <c r="F38" s="46">
        <f t="shared" si="2"/>
        <v>51.985918204433297</v>
      </c>
    </row>
    <row r="39" spans="1:6" ht="15">
      <c r="A39" s="100">
        <v>1797</v>
      </c>
      <c r="B39" s="97">
        <v>10.7</v>
      </c>
      <c r="C39" t="s">
        <v>457</v>
      </c>
      <c r="D39" s="46">
        <f>2*IMABS(C39)/$B$3</f>
        <v>8.4161631977273608</v>
      </c>
      <c r="E39" s="46">
        <f t="shared" si="1"/>
        <v>0.1328125</v>
      </c>
      <c r="F39" s="46">
        <f t="shared" si="2"/>
        <v>70.83180297078043</v>
      </c>
    </row>
    <row r="40" spans="1:6" ht="15">
      <c r="A40" s="100">
        <v>1798</v>
      </c>
      <c r="B40" s="97">
        <v>6.8</v>
      </c>
      <c r="C40" t="s">
        <v>458</v>
      </c>
      <c r="D40" s="46">
        <f>2*IMABS(C40)/$B$3</f>
        <v>4.0670342445171599</v>
      </c>
      <c r="E40" s="46">
        <f t="shared" si="1"/>
        <v>0.13671875</v>
      </c>
      <c r="F40" s="46">
        <f t="shared" si="2"/>
        <v>16.540767546075266</v>
      </c>
    </row>
    <row r="41" spans="1:6" ht="15">
      <c r="A41" s="100">
        <v>1799</v>
      </c>
      <c r="B41" s="97">
        <v>11.3</v>
      </c>
      <c r="C41" t="s">
        <v>459</v>
      </c>
      <c r="D41" s="46">
        <f>2*IMABS(C41)/$B$3</f>
        <v>6.2438541889022297</v>
      </c>
      <c r="E41" s="46">
        <f t="shared" si="1"/>
        <v>0.140625</v>
      </c>
      <c r="F41" s="46">
        <f t="shared" si="2"/>
        <v>38.98571513227192</v>
      </c>
    </row>
    <row r="42" spans="1:6" ht="15">
      <c r="A42" s="100">
        <v>1800</v>
      </c>
      <c r="B42" s="97">
        <v>24.2</v>
      </c>
      <c r="C42" t="s">
        <v>460</v>
      </c>
      <c r="D42" s="46">
        <f>2*IMABS(C42)/$B$3</f>
        <v>1.3516334636314125</v>
      </c>
      <c r="E42" s="46">
        <f t="shared" si="1"/>
        <v>0.14453125</v>
      </c>
      <c r="F42" s="46">
        <f t="shared" si="2"/>
        <v>1.8269130200082488</v>
      </c>
    </row>
    <row r="43" spans="1:6" ht="15">
      <c r="A43" s="100">
        <v>1801</v>
      </c>
      <c r="B43" s="97">
        <v>56.7</v>
      </c>
      <c r="C43" t="s">
        <v>461</v>
      </c>
      <c r="D43" s="46">
        <f>2*IMABS(C43)/$B$3</f>
        <v>4.6815599209987218</v>
      </c>
      <c r="E43" s="46">
        <f t="shared" si="1"/>
        <v>0.1484375</v>
      </c>
      <c r="F43" s="46">
        <f t="shared" si="2"/>
        <v>21.917003293901558</v>
      </c>
    </row>
    <row r="44" spans="1:6" ht="15">
      <c r="A44" s="100">
        <v>1802</v>
      </c>
      <c r="B44" s="97">
        <v>75</v>
      </c>
      <c r="C44" t="s">
        <v>462</v>
      </c>
      <c r="D44" s="46">
        <f>2*IMABS(C44)/$B$3</f>
        <v>1.8755869087763748</v>
      </c>
      <c r="E44" s="46">
        <f t="shared" si="1"/>
        <v>0.15234375</v>
      </c>
      <c r="F44" s="46">
        <f t="shared" si="2"/>
        <v>3.5178262523733173</v>
      </c>
    </row>
    <row r="45" spans="1:6" ht="15">
      <c r="A45" s="100">
        <v>1803</v>
      </c>
      <c r="B45" s="97">
        <v>71.8</v>
      </c>
      <c r="C45" t="s">
        <v>463</v>
      </c>
      <c r="D45" s="46">
        <f>2*IMABS(C45)/$B$3</f>
        <v>3.556660475545335</v>
      </c>
      <c r="E45" s="46">
        <f t="shared" si="1"/>
        <v>0.15625</v>
      </c>
      <c r="F45" s="46">
        <f t="shared" si="2"/>
        <v>12.649833738306368</v>
      </c>
    </row>
    <row r="46" spans="1:6" ht="15">
      <c r="A46" s="100">
        <v>1804</v>
      </c>
      <c r="B46" s="97">
        <v>79.2</v>
      </c>
      <c r="C46" t="s">
        <v>464</v>
      </c>
      <c r="D46" s="46">
        <f>2*IMABS(C46)/$B$3</f>
        <v>1.0803101540887006</v>
      </c>
      <c r="E46" s="46">
        <f t="shared" si="1"/>
        <v>0.16015625</v>
      </c>
      <c r="F46" s="46">
        <f t="shared" si="2"/>
        <v>1.1670700290271521</v>
      </c>
    </row>
    <row r="47" spans="1:6" ht="15">
      <c r="A47" s="100">
        <v>1805</v>
      </c>
      <c r="B47" s="97">
        <v>70.3</v>
      </c>
      <c r="C47" t="s">
        <v>465</v>
      </c>
      <c r="D47" s="46">
        <f>2*IMABS(C47)/$B$3</f>
        <v>2.9195054092881798</v>
      </c>
      <c r="E47" s="46">
        <f t="shared" si="1"/>
        <v>0.1640625</v>
      </c>
      <c r="F47" s="46">
        <f t="shared" si="2"/>
        <v>8.5235118348629424</v>
      </c>
    </row>
    <row r="48" spans="1:6" ht="15">
      <c r="A48" s="100">
        <v>1806</v>
      </c>
      <c r="B48" s="97">
        <v>46.8</v>
      </c>
      <c r="C48" t="s">
        <v>466</v>
      </c>
      <c r="D48" s="46">
        <f>2*IMABS(C48)/$B$3</f>
        <v>4.9360286244628728</v>
      </c>
      <c r="E48" s="46">
        <f t="shared" si="1"/>
        <v>0.16796875</v>
      </c>
      <c r="F48" s="46">
        <f t="shared" si="2"/>
        <v>24.364378581516842</v>
      </c>
    </row>
    <row r="49" spans="1:6" ht="15">
      <c r="A49" s="100">
        <v>1807</v>
      </c>
      <c r="B49" s="97">
        <v>16.8</v>
      </c>
      <c r="C49" t="s">
        <v>467</v>
      </c>
      <c r="D49" s="46">
        <f>2*IMABS(C49)/$B$3</f>
        <v>5.2521631146734808</v>
      </c>
      <c r="E49" s="46">
        <f t="shared" si="1"/>
        <v>0.171875</v>
      </c>
      <c r="F49" s="46">
        <f t="shared" si="2"/>
        <v>27.585217383136641</v>
      </c>
    </row>
    <row r="50" spans="1:6" ht="15">
      <c r="A50" s="100">
        <v>1808</v>
      </c>
      <c r="B50" s="97">
        <v>13.5</v>
      </c>
      <c r="C50" t="s">
        <v>468</v>
      </c>
      <c r="D50" s="46">
        <f>2*IMABS(C50)/$B$3</f>
        <v>7.1600281307330915</v>
      </c>
      <c r="E50" s="46">
        <f t="shared" si="1"/>
        <v>0.17578125</v>
      </c>
      <c r="F50" s="46">
        <f t="shared" si="2"/>
        <v>51.266002832889207</v>
      </c>
    </row>
    <row r="51" spans="1:6" ht="15">
      <c r="A51" s="100">
        <v>1809</v>
      </c>
      <c r="B51" s="97">
        <v>4.2</v>
      </c>
      <c r="C51" t="s">
        <v>469</v>
      </c>
      <c r="D51" s="46">
        <f>2*IMABS(C51)/$B$3</f>
        <v>3.0031711265827892</v>
      </c>
      <c r="E51" s="46">
        <f t="shared" si="1"/>
        <v>0.1796875</v>
      </c>
      <c r="F51" s="46">
        <f t="shared" si="2"/>
        <v>9.0190368155405398</v>
      </c>
    </row>
    <row r="52" spans="1:6" ht="15">
      <c r="A52" s="100">
        <v>1810</v>
      </c>
      <c r="B52" s="97">
        <v>0</v>
      </c>
      <c r="C52" t="s">
        <v>470</v>
      </c>
      <c r="D52" s="46">
        <f>2*IMABS(C52)/$B$3</f>
        <v>8.2255970305208361</v>
      </c>
      <c r="E52" s="46">
        <f t="shared" si="1"/>
        <v>0.18359375</v>
      </c>
      <c r="F52" s="46">
        <f t="shared" si="2"/>
        <v>67.660446508513203</v>
      </c>
    </row>
    <row r="53" spans="1:6" ht="15">
      <c r="A53" s="100">
        <v>1811</v>
      </c>
      <c r="B53" s="97">
        <v>2.2999999999999998</v>
      </c>
      <c r="C53" t="s">
        <v>471</v>
      </c>
      <c r="D53" s="46">
        <f>2*IMABS(C53)/$B$3</f>
        <v>2.5529303848198546</v>
      </c>
      <c r="E53" s="46">
        <f t="shared" si="1"/>
        <v>0.1875</v>
      </c>
      <c r="F53" s="46">
        <f t="shared" si="2"/>
        <v>6.5174535497364507</v>
      </c>
    </row>
    <row r="54" spans="1:6" ht="15">
      <c r="A54" s="100">
        <v>1812</v>
      </c>
      <c r="B54" s="97">
        <v>8.3000000000000007</v>
      </c>
      <c r="C54" t="s">
        <v>472</v>
      </c>
      <c r="D54" s="46">
        <f>2*IMABS(C54)/$B$3</f>
        <v>4.9992478801413096</v>
      </c>
      <c r="E54" s="46">
        <f t="shared" si="1"/>
        <v>0.19140625</v>
      </c>
      <c r="F54" s="46">
        <f t="shared" si="2"/>
        <v>24.992479367097378</v>
      </c>
    </row>
    <row r="55" spans="1:6" ht="15">
      <c r="A55" s="100">
        <v>1813</v>
      </c>
      <c r="B55" s="97">
        <v>20.3</v>
      </c>
      <c r="C55" t="s">
        <v>473</v>
      </c>
      <c r="D55" s="46">
        <f>2*IMABS(C55)/$B$3</f>
        <v>4.8901954805426859</v>
      </c>
      <c r="E55" s="46">
        <f t="shared" si="1"/>
        <v>0.1953125</v>
      </c>
      <c r="F55" s="46">
        <f t="shared" si="2"/>
        <v>23.914011837920111</v>
      </c>
    </row>
    <row r="56" spans="1:6" ht="15">
      <c r="A56" s="100">
        <v>1814</v>
      </c>
      <c r="B56" s="97">
        <v>23.2</v>
      </c>
      <c r="C56" t="s">
        <v>474</v>
      </c>
      <c r="D56" s="46">
        <f>2*IMABS(C56)/$B$3</f>
        <v>2.8710761544932608</v>
      </c>
      <c r="E56" s="46">
        <f t="shared" si="1"/>
        <v>0.19921875</v>
      </c>
      <c r="F56" s="46">
        <f t="shared" si="2"/>
        <v>8.243078284899811</v>
      </c>
    </row>
    <row r="57" spans="1:6" ht="15">
      <c r="A57" s="100">
        <v>1815</v>
      </c>
      <c r="B57" s="97">
        <v>59</v>
      </c>
      <c r="C57" t="s">
        <v>475</v>
      </c>
      <c r="D57" s="46">
        <f>2*IMABS(C57)/$B$3</f>
        <v>2.3406881676447506</v>
      </c>
      <c r="E57" s="46">
        <f t="shared" si="1"/>
        <v>0.203125</v>
      </c>
      <c r="F57" s="46">
        <f t="shared" si="2"/>
        <v>5.4788210981521406</v>
      </c>
    </row>
    <row r="58" spans="1:6" ht="15">
      <c r="A58" s="100">
        <v>1816</v>
      </c>
      <c r="B58" s="97">
        <v>76.3</v>
      </c>
      <c r="C58" t="s">
        <v>476</v>
      </c>
      <c r="D58" s="46">
        <f>2*IMABS(C58)/$B$3</f>
        <v>7.2334757060017294</v>
      </c>
      <c r="E58" s="46">
        <f t="shared" si="1"/>
        <v>0.20703125</v>
      </c>
      <c r="F58" s="46">
        <f t="shared" si="2"/>
        <v>52.323170789317217</v>
      </c>
    </row>
    <row r="59" spans="1:6" ht="15">
      <c r="A59" s="100">
        <v>1817</v>
      </c>
      <c r="B59" s="97">
        <v>68.3</v>
      </c>
      <c r="C59" t="s">
        <v>477</v>
      </c>
      <c r="D59" s="46">
        <f>2*IMABS(C59)/$B$3</f>
        <v>0.9558008107446625</v>
      </c>
      <c r="E59" s="46">
        <f t="shared" si="1"/>
        <v>0.2109375</v>
      </c>
      <c r="F59" s="46">
        <f t="shared" si="2"/>
        <v>0.91355518982015416</v>
      </c>
    </row>
    <row r="60" spans="1:6" ht="15">
      <c r="A60" s="100">
        <v>1818</v>
      </c>
      <c r="B60" s="97">
        <v>52.9</v>
      </c>
      <c r="C60" t="s">
        <v>478</v>
      </c>
      <c r="D60" s="46">
        <f>2*IMABS(C60)/$B$3</f>
        <v>2.4880183439530992</v>
      </c>
      <c r="E60" s="46">
        <f t="shared" si="1"/>
        <v>0.21484375</v>
      </c>
      <c r="F60" s="46">
        <f t="shared" si="2"/>
        <v>6.1902352798471219</v>
      </c>
    </row>
    <row r="61" spans="1:6" ht="15">
      <c r="A61" s="100">
        <v>1819</v>
      </c>
      <c r="B61" s="97">
        <v>38.5</v>
      </c>
      <c r="C61" t="s">
        <v>479</v>
      </c>
      <c r="D61" s="46">
        <f>2*IMABS(C61)/$B$3</f>
        <v>4.5959998024373139</v>
      </c>
      <c r="E61" s="46">
        <f t="shared" si="1"/>
        <v>0.21875</v>
      </c>
      <c r="F61" s="46">
        <f t="shared" si="2"/>
        <v>21.123214184003828</v>
      </c>
    </row>
    <row r="62" spans="1:6" ht="15">
      <c r="A62" s="100">
        <v>1820</v>
      </c>
      <c r="B62" s="97">
        <v>24.2</v>
      </c>
      <c r="C62" t="s">
        <v>480</v>
      </c>
      <c r="D62" s="46">
        <f>2*IMABS(C62)/$B$3</f>
        <v>3.4081771722097738</v>
      </c>
      <c r="E62" s="46">
        <f t="shared" si="1"/>
        <v>0.22265625</v>
      </c>
      <c r="F62" s="46">
        <f t="shared" si="2"/>
        <v>11.615671637171809</v>
      </c>
    </row>
    <row r="63" spans="1:6" ht="15">
      <c r="A63" s="100">
        <v>1821</v>
      </c>
      <c r="B63" s="97">
        <v>9.1999999999999993</v>
      </c>
      <c r="C63" t="s">
        <v>481</v>
      </c>
      <c r="D63" s="46">
        <f>2*IMABS(C63)/$B$3</f>
        <v>1.8593267606937585</v>
      </c>
      <c r="E63" s="46">
        <f t="shared" si="1"/>
        <v>0.2265625</v>
      </c>
      <c r="F63" s="46">
        <f t="shared" si="2"/>
        <v>3.4570960030319449</v>
      </c>
    </row>
    <row r="64" spans="1:6" ht="15">
      <c r="A64" s="100">
        <v>1822</v>
      </c>
      <c r="B64" s="97">
        <v>6.3</v>
      </c>
      <c r="C64" t="s">
        <v>482</v>
      </c>
      <c r="D64" s="46">
        <f>2*IMABS(C64)/$B$3</f>
        <v>1.6085164991230716</v>
      </c>
      <c r="E64" s="46">
        <f t="shared" si="1"/>
        <v>0.23046875</v>
      </c>
      <c r="F64" s="46">
        <f t="shared" si="2"/>
        <v>2.5873253279511426</v>
      </c>
    </row>
    <row r="65" spans="1:6" ht="15">
      <c r="A65" s="100">
        <v>1823</v>
      </c>
      <c r="B65" s="97">
        <v>2.2000000000000002</v>
      </c>
      <c r="C65" t="s">
        <v>483</v>
      </c>
      <c r="D65" s="46">
        <f>2*IMABS(C65)/$B$3</f>
        <v>0.42773265004466349</v>
      </c>
      <c r="E65" s="46">
        <f t="shared" si="1"/>
        <v>0.234375</v>
      </c>
      <c r="F65" s="46">
        <f t="shared" si="2"/>
        <v>0.18295521991423055</v>
      </c>
    </row>
    <row r="66" spans="1:6" ht="15">
      <c r="A66" s="100">
        <v>1824</v>
      </c>
      <c r="B66" s="97">
        <v>11.4</v>
      </c>
      <c r="C66" t="s">
        <v>484</v>
      </c>
      <c r="D66" s="46">
        <f>2*IMABS(C66)/$B$3</f>
        <v>1.751265627929858</v>
      </c>
      <c r="E66" s="46">
        <f t="shared" si="1"/>
        <v>0.23828125</v>
      </c>
      <c r="F66" s="46">
        <f t="shared" si="2"/>
        <v>3.0669312995685596</v>
      </c>
    </row>
    <row r="67" spans="1:6" ht="15">
      <c r="A67" s="100">
        <v>1825</v>
      </c>
      <c r="B67" s="97">
        <v>28.2</v>
      </c>
      <c r="C67" t="s">
        <v>485</v>
      </c>
      <c r="D67" s="46">
        <f>2*IMABS(C67)/$B$3</f>
        <v>1.5505633942433557</v>
      </c>
      <c r="E67" s="46">
        <f t="shared" si="1"/>
        <v>0.2421875</v>
      </c>
      <c r="F67" s="46">
        <f t="shared" si="2"/>
        <v>2.4042468395674761</v>
      </c>
    </row>
    <row r="68" spans="1:6" ht="15">
      <c r="A68" s="100">
        <v>1826</v>
      </c>
      <c r="B68" s="97">
        <v>59.9</v>
      </c>
      <c r="C68" t="s">
        <v>486</v>
      </c>
      <c r="D68" s="46">
        <f>2*IMABS(C68)/$B$3</f>
        <v>2.6036137916588196</v>
      </c>
      <c r="E68" s="46">
        <f t="shared" si="1"/>
        <v>0.24609375</v>
      </c>
      <c r="F68" s="46">
        <f t="shared" si="2"/>
        <v>6.7788047761160151</v>
      </c>
    </row>
    <row r="69" spans="1:6" ht="15">
      <c r="A69" s="100">
        <v>1827</v>
      </c>
      <c r="B69" s="97">
        <v>83</v>
      </c>
      <c r="C69" t="s">
        <v>487</v>
      </c>
      <c r="D69" s="46">
        <f>2*IMABS(C69)/$B$3</f>
        <v>1.2000254310456289</v>
      </c>
      <c r="E69" s="46">
        <f t="shared" si="1"/>
        <v>0.25</v>
      </c>
      <c r="F69" s="46">
        <f t="shared" si="2"/>
        <v>1.4400610351562473</v>
      </c>
    </row>
    <row r="70" spans="1:6" ht="15">
      <c r="A70" s="100">
        <v>1828</v>
      </c>
      <c r="B70" s="97">
        <v>108.5</v>
      </c>
      <c r="C70" t="s">
        <v>488</v>
      </c>
      <c r="D70" s="46">
        <f>2*IMABS(C70)/$B$3</f>
        <v>2.4939086922227456</v>
      </c>
      <c r="E70" s="46">
        <f t="shared" si="1"/>
        <v>0.25390625</v>
      </c>
      <c r="F70" s="46">
        <f t="shared" si="2"/>
        <v>6.2195805651441649</v>
      </c>
    </row>
    <row r="71" spans="1:6" ht="15">
      <c r="A71" s="100">
        <v>1829</v>
      </c>
      <c r="B71" s="97">
        <v>115.2</v>
      </c>
      <c r="C71" t="s">
        <v>489</v>
      </c>
      <c r="D71" s="46">
        <f>2*IMABS(C71)/$B$3</f>
        <v>2.4398846805229666</v>
      </c>
      <c r="E71" s="46">
        <f t="shared" ref="E71:E134" si="4">E70+$E$6</f>
        <v>0.2578125</v>
      </c>
      <c r="F71" s="46">
        <f t="shared" ref="F71:F134" si="5">D71^2</f>
        <v>5.9530372542506589</v>
      </c>
    </row>
    <row r="72" spans="1:6" ht="15">
      <c r="A72" s="100">
        <v>1830</v>
      </c>
      <c r="B72" s="97">
        <v>117.4</v>
      </c>
      <c r="C72" t="s">
        <v>490</v>
      </c>
      <c r="D72" s="46">
        <f>2*IMABS(C72)/$B$3</f>
        <v>1.2133751373082204</v>
      </c>
      <c r="E72" s="46">
        <f t="shared" si="4"/>
        <v>0.26171875</v>
      </c>
      <c r="F72" s="46">
        <f t="shared" si="5"/>
        <v>1.4722792238377429</v>
      </c>
    </row>
    <row r="73" spans="1:6" ht="15">
      <c r="A73" s="100">
        <v>1831</v>
      </c>
      <c r="B73" s="97">
        <v>80.8</v>
      </c>
      <c r="C73" t="s">
        <v>491</v>
      </c>
      <c r="D73" s="46">
        <f>2*IMABS(C73)/$B$3</f>
        <v>1.5280202369039717</v>
      </c>
      <c r="E73" s="46">
        <f t="shared" si="4"/>
        <v>0.265625</v>
      </c>
      <c r="F73" s="46">
        <f t="shared" si="5"/>
        <v>2.3348458443880697</v>
      </c>
    </row>
    <row r="74" spans="1:6" ht="15">
      <c r="A74" s="100">
        <v>1832</v>
      </c>
      <c r="B74" s="97">
        <v>44.3</v>
      </c>
      <c r="C74" t="s">
        <v>492</v>
      </c>
      <c r="D74" s="46">
        <f>2*IMABS(C74)/$B$3</f>
        <v>2.2184857672080351</v>
      </c>
      <c r="E74" s="46">
        <f t="shared" si="4"/>
        <v>0.26953125</v>
      </c>
      <c r="F74" s="46">
        <f t="shared" si="5"/>
        <v>4.9216790993046242</v>
      </c>
    </row>
    <row r="75" spans="1:6" ht="15">
      <c r="A75" s="100">
        <v>1833</v>
      </c>
      <c r="B75" s="97">
        <v>13.4</v>
      </c>
      <c r="C75" t="s">
        <v>493</v>
      </c>
      <c r="D75" s="46">
        <f>2*IMABS(C75)/$B$3</f>
        <v>2.169261437470837</v>
      </c>
      <c r="E75" s="46">
        <f t="shared" si="4"/>
        <v>0.2734375</v>
      </c>
      <c r="F75" s="46">
        <f t="shared" si="5"/>
        <v>4.7056951840980421</v>
      </c>
    </row>
    <row r="76" spans="1:6" ht="15">
      <c r="A76" s="100">
        <v>1834</v>
      </c>
      <c r="B76" s="97">
        <v>19.5</v>
      </c>
      <c r="C76" t="s">
        <v>494</v>
      </c>
      <c r="D76" s="46">
        <f>2*IMABS(C76)/$B$3</f>
        <v>1.9318434077808972</v>
      </c>
      <c r="E76" s="46">
        <f t="shared" si="4"/>
        <v>0.27734375</v>
      </c>
      <c r="F76" s="46">
        <f t="shared" si="5"/>
        <v>3.7320189521865101</v>
      </c>
    </row>
    <row r="77" spans="1:6" ht="15">
      <c r="A77" s="100">
        <v>1835</v>
      </c>
      <c r="B77" s="97">
        <v>85.8</v>
      </c>
      <c r="C77" t="s">
        <v>495</v>
      </c>
      <c r="D77" s="46">
        <f>2*IMABS(C77)/$B$3</f>
        <v>0.60244156225545864</v>
      </c>
      <c r="E77" s="46">
        <f t="shared" si="4"/>
        <v>0.28125</v>
      </c>
      <c r="F77" s="46">
        <f t="shared" si="5"/>
        <v>0.36293583593279766</v>
      </c>
    </row>
    <row r="78" spans="1:6" ht="15">
      <c r="A78" s="100">
        <v>1836</v>
      </c>
      <c r="B78" s="97">
        <v>192.7</v>
      </c>
      <c r="C78" t="s">
        <v>496</v>
      </c>
      <c r="D78" s="46">
        <f>2*IMABS(C78)/$B$3</f>
        <v>2.161583321595407</v>
      </c>
      <c r="E78" s="46">
        <f t="shared" si="4"/>
        <v>0.28515625</v>
      </c>
      <c r="F78" s="46">
        <f t="shared" si="5"/>
        <v>4.6724424561994331</v>
      </c>
    </row>
    <row r="79" spans="1:6" ht="15">
      <c r="A79" s="100">
        <v>1837</v>
      </c>
      <c r="B79" s="97">
        <v>227.3</v>
      </c>
      <c r="C79" t="s">
        <v>497</v>
      </c>
      <c r="D79" s="46">
        <f>2*IMABS(C79)/$B$3</f>
        <v>2.3170744266350622</v>
      </c>
      <c r="E79" s="46">
        <f t="shared" si="4"/>
        <v>0.2890625</v>
      </c>
      <c r="F79" s="46">
        <f t="shared" si="5"/>
        <v>5.3688338985662023</v>
      </c>
    </row>
    <row r="80" spans="1:6" ht="15">
      <c r="A80" s="100">
        <v>1838</v>
      </c>
      <c r="B80" s="97">
        <v>168.7</v>
      </c>
      <c r="C80" t="s">
        <v>498</v>
      </c>
      <c r="D80" s="46">
        <f>2*IMABS(C80)/$B$3</f>
        <v>1.325294140182445</v>
      </c>
      <c r="E80" s="46">
        <f t="shared" si="4"/>
        <v>0.29296875</v>
      </c>
      <c r="F80" s="46">
        <f t="shared" si="5"/>
        <v>1.7564045580019261</v>
      </c>
    </row>
    <row r="81" spans="1:6" ht="15">
      <c r="A81" s="100">
        <v>1839</v>
      </c>
      <c r="B81" s="97">
        <v>143</v>
      </c>
      <c r="C81" t="s">
        <v>499</v>
      </c>
      <c r="D81" s="46">
        <f>2*IMABS(C81)/$B$3</f>
        <v>0.53081844978605874</v>
      </c>
      <c r="E81" s="46">
        <f t="shared" si="4"/>
        <v>0.296875</v>
      </c>
      <c r="F81" s="46">
        <f t="shared" si="5"/>
        <v>0.28176822663327455</v>
      </c>
    </row>
    <row r="82" spans="1:6" ht="15">
      <c r="A82" s="100">
        <v>1840</v>
      </c>
      <c r="B82" s="97">
        <v>105.5</v>
      </c>
      <c r="C82" t="s">
        <v>500</v>
      </c>
      <c r="D82" s="46">
        <f>2*IMABS(C82)/$B$3</f>
        <v>0.54314414060962646</v>
      </c>
      <c r="E82" s="46">
        <f t="shared" si="4"/>
        <v>0.30078125</v>
      </c>
      <c r="F82" s="46">
        <f t="shared" si="5"/>
        <v>0.29500555747856966</v>
      </c>
    </row>
    <row r="83" spans="1:6" ht="15">
      <c r="A83" s="100">
        <v>1841</v>
      </c>
      <c r="B83" s="97">
        <v>63.3</v>
      </c>
      <c r="C83" t="s">
        <v>501</v>
      </c>
      <c r="D83" s="46">
        <f>2*IMABS(C83)/$B$3</f>
        <v>0.92368002444134356</v>
      </c>
      <c r="E83" s="46">
        <f t="shared" si="4"/>
        <v>0.3046875</v>
      </c>
      <c r="F83" s="46">
        <f t="shared" si="5"/>
        <v>0.85318478755196103</v>
      </c>
    </row>
    <row r="84" spans="1:6" ht="15">
      <c r="A84" s="100">
        <v>1842</v>
      </c>
      <c r="B84" s="97">
        <v>40.299999999999997</v>
      </c>
      <c r="C84" t="s">
        <v>502</v>
      </c>
      <c r="D84" s="46">
        <f>2*IMABS(C84)/$B$3</f>
        <v>2.5319321400404577</v>
      </c>
      <c r="E84" s="46">
        <f t="shared" si="4"/>
        <v>0.30859375</v>
      </c>
      <c r="F84" s="46">
        <f t="shared" si="5"/>
        <v>6.4106803617698525</v>
      </c>
    </row>
    <row r="85" spans="1:6" ht="15">
      <c r="A85" s="100">
        <v>1843</v>
      </c>
      <c r="B85" s="97">
        <v>18.100000000000001</v>
      </c>
      <c r="C85" t="s">
        <v>503</v>
      </c>
      <c r="D85" s="46">
        <f>2*IMABS(C85)/$B$3</f>
        <v>2.8728282067196669</v>
      </c>
      <c r="E85" s="46">
        <f t="shared" si="4"/>
        <v>0.3125</v>
      </c>
      <c r="F85" s="46">
        <f t="shared" si="5"/>
        <v>8.2531419053241368</v>
      </c>
    </row>
    <row r="86" spans="1:6" ht="15">
      <c r="A86" s="100">
        <v>1844</v>
      </c>
      <c r="B86" s="97">
        <v>25.1</v>
      </c>
      <c r="C86" t="s">
        <v>504</v>
      </c>
      <c r="D86" s="46">
        <f>2*IMABS(C86)/$B$3</f>
        <v>1.3146863772510451</v>
      </c>
      <c r="E86" s="46">
        <f t="shared" si="4"/>
        <v>0.31640625</v>
      </c>
      <c r="F86" s="46">
        <f t="shared" si="5"/>
        <v>1.7284002705294772</v>
      </c>
    </row>
    <row r="87" spans="1:6" ht="15">
      <c r="A87" s="100">
        <v>1845</v>
      </c>
      <c r="B87" s="97">
        <v>65.8</v>
      </c>
      <c r="C87" t="s">
        <v>505</v>
      </c>
      <c r="D87" s="46">
        <f>2*IMABS(C87)/$B$3</f>
        <v>0.80902095917167649</v>
      </c>
      <c r="E87" s="46">
        <f t="shared" si="4"/>
        <v>0.3203125</v>
      </c>
      <c r="F87" s="46">
        <f t="shared" si="5"/>
        <v>0.65451491237905945</v>
      </c>
    </row>
    <row r="88" spans="1:6" ht="15">
      <c r="A88" s="100">
        <v>1846</v>
      </c>
      <c r="B88" s="97">
        <v>102.7</v>
      </c>
      <c r="C88" t="s">
        <v>506</v>
      </c>
      <c r="D88" s="46">
        <f>2*IMABS(C88)/$B$3</f>
        <v>1.5874789748952407</v>
      </c>
      <c r="E88" s="46">
        <f t="shared" si="4"/>
        <v>0.32421875</v>
      </c>
      <c r="F88" s="46">
        <f t="shared" si="5"/>
        <v>2.5200894957344442</v>
      </c>
    </row>
    <row r="89" spans="1:6" ht="15">
      <c r="A89" s="100">
        <v>1847</v>
      </c>
      <c r="B89" s="97">
        <v>166.3</v>
      </c>
      <c r="C89" t="s">
        <v>507</v>
      </c>
      <c r="D89" s="46">
        <f>2*IMABS(C89)/$B$3</f>
        <v>1.082921945377173</v>
      </c>
      <c r="E89" s="46">
        <f t="shared" si="4"/>
        <v>0.328125</v>
      </c>
      <c r="F89" s="46">
        <f t="shared" si="5"/>
        <v>1.172719939779481</v>
      </c>
    </row>
    <row r="90" spans="1:6" ht="15">
      <c r="A90" s="100">
        <v>1848</v>
      </c>
      <c r="B90" s="97">
        <v>208.3</v>
      </c>
      <c r="C90" t="s">
        <v>508</v>
      </c>
      <c r="D90" s="46">
        <f>2*IMABS(C90)/$B$3</f>
        <v>0.4460797201927712</v>
      </c>
      <c r="E90" s="46">
        <f t="shared" si="4"/>
        <v>0.33203125</v>
      </c>
      <c r="F90" s="46">
        <f t="shared" si="5"/>
        <v>0.19898711676726105</v>
      </c>
    </row>
    <row r="91" spans="1:6" ht="15">
      <c r="A91" s="100">
        <v>1849</v>
      </c>
      <c r="B91" s="97">
        <v>182.5</v>
      </c>
      <c r="C91" t="s">
        <v>509</v>
      </c>
      <c r="D91" s="46">
        <f>2*IMABS(C91)/$B$3</f>
        <v>0.56757184501664626</v>
      </c>
      <c r="E91" s="46">
        <f t="shared" si="4"/>
        <v>0.3359375</v>
      </c>
      <c r="F91" s="46">
        <f t="shared" si="5"/>
        <v>0.32213779925559993</v>
      </c>
    </row>
    <row r="92" spans="1:6" ht="15">
      <c r="A92" s="100">
        <v>1850</v>
      </c>
      <c r="B92" s="97">
        <v>126.3</v>
      </c>
      <c r="C92" t="s">
        <v>510</v>
      </c>
      <c r="D92" s="46">
        <f>2*IMABS(C92)/$B$3</f>
        <v>1.366754991362376</v>
      </c>
      <c r="E92" s="46">
        <f t="shared" si="4"/>
        <v>0.33984375</v>
      </c>
      <c r="F92" s="46">
        <f t="shared" si="5"/>
        <v>1.8680192064139685</v>
      </c>
    </row>
    <row r="93" spans="1:6" ht="15">
      <c r="A93" s="100">
        <v>1851</v>
      </c>
      <c r="B93" s="97">
        <v>122</v>
      </c>
      <c r="C93" t="s">
        <v>511</v>
      </c>
      <c r="D93" s="46">
        <f>2*IMABS(C93)/$B$3</f>
        <v>2.2910456049660901</v>
      </c>
      <c r="E93" s="46">
        <f t="shared" si="4"/>
        <v>0.34375</v>
      </c>
      <c r="F93" s="46">
        <f t="shared" si="5"/>
        <v>5.2488899640344382</v>
      </c>
    </row>
    <row r="94" spans="1:6" ht="15">
      <c r="A94" s="100">
        <v>1852</v>
      </c>
      <c r="B94" s="97">
        <v>102.7</v>
      </c>
      <c r="C94" t="s">
        <v>512</v>
      </c>
      <c r="D94" s="46">
        <f>2*IMABS(C94)/$B$3</f>
        <v>1.1262229859058901</v>
      </c>
      <c r="E94" s="46">
        <f t="shared" si="4"/>
        <v>0.34765625</v>
      </c>
      <c r="F94" s="46">
        <f t="shared" si="5"/>
        <v>1.2683782139827786</v>
      </c>
    </row>
    <row r="95" spans="1:6" ht="15">
      <c r="A95" s="100">
        <v>1853</v>
      </c>
      <c r="B95" s="97">
        <v>74.099999999999994</v>
      </c>
      <c r="C95" t="s">
        <v>513</v>
      </c>
      <c r="D95" s="46">
        <f>2*IMABS(C95)/$B$3</f>
        <v>1.5300819842361237</v>
      </c>
      <c r="E95" s="46">
        <f t="shared" si="4"/>
        <v>0.3515625</v>
      </c>
      <c r="F95" s="46">
        <f t="shared" si="5"/>
        <v>2.3411508784839534</v>
      </c>
    </row>
    <row r="96" spans="1:6" ht="15">
      <c r="A96" s="100">
        <v>1854</v>
      </c>
      <c r="B96" s="97">
        <v>39</v>
      </c>
      <c r="C96" t="s">
        <v>514</v>
      </c>
      <c r="D96" s="46">
        <f>2*IMABS(C96)/$B$3</f>
        <v>1.979143675433646</v>
      </c>
      <c r="E96" s="46">
        <f t="shared" si="4"/>
        <v>0.35546875</v>
      </c>
      <c r="F96" s="46">
        <f t="shared" si="5"/>
        <v>3.9170096880090011</v>
      </c>
    </row>
    <row r="97" spans="1:6" ht="15">
      <c r="A97" s="100">
        <v>1855</v>
      </c>
      <c r="B97" s="97">
        <v>12.7</v>
      </c>
      <c r="C97" t="s">
        <v>515</v>
      </c>
      <c r="D97" s="46">
        <f>2*IMABS(C97)/$B$3</f>
        <v>1.7482437933564137</v>
      </c>
      <c r="E97" s="46">
        <f t="shared" si="4"/>
        <v>0.359375</v>
      </c>
      <c r="F97" s="46">
        <f t="shared" si="5"/>
        <v>3.0563563610092226</v>
      </c>
    </row>
    <row r="98" spans="1:6" ht="15">
      <c r="A98" s="100">
        <v>1856</v>
      </c>
      <c r="B98" s="97">
        <v>8.1999999999999993</v>
      </c>
      <c r="C98" t="s">
        <v>516</v>
      </c>
      <c r="D98" s="46">
        <f>2*IMABS(C98)/$B$3</f>
        <v>1.4505402717501286</v>
      </c>
      <c r="E98" s="46">
        <f t="shared" si="4"/>
        <v>0.36328125</v>
      </c>
      <c r="F98" s="46">
        <f t="shared" si="5"/>
        <v>2.1040670799689369</v>
      </c>
    </row>
    <row r="99" spans="1:6" ht="15">
      <c r="A99" s="100">
        <v>1857</v>
      </c>
      <c r="B99" s="97">
        <v>43.4</v>
      </c>
      <c r="C99" t="s">
        <v>517</v>
      </c>
      <c r="D99" s="46">
        <f>2*IMABS(C99)/$B$3</f>
        <v>1.1223301199200988</v>
      </c>
      <c r="E99" s="46">
        <f t="shared" si="4"/>
        <v>0.3671875</v>
      </c>
      <c r="F99" s="46">
        <f t="shared" si="5"/>
        <v>1.2596248980798632</v>
      </c>
    </row>
    <row r="100" spans="1:6" ht="15">
      <c r="A100" s="100">
        <v>1858</v>
      </c>
      <c r="B100" s="97">
        <v>104.4</v>
      </c>
      <c r="C100" t="s">
        <v>518</v>
      </c>
      <c r="D100" s="46">
        <f>2*IMABS(C100)/$B$3</f>
        <v>0.37796171973434617</v>
      </c>
      <c r="E100" s="46">
        <f t="shared" si="4"/>
        <v>0.37109375</v>
      </c>
      <c r="F100" s="46">
        <f t="shared" si="5"/>
        <v>0.14285506158454445</v>
      </c>
    </row>
    <row r="101" spans="1:6" ht="15">
      <c r="A101" s="100">
        <v>1859</v>
      </c>
      <c r="B101" s="97">
        <v>178.3</v>
      </c>
      <c r="C101" t="s">
        <v>519</v>
      </c>
      <c r="D101" s="46">
        <f>2*IMABS(C101)/$B$3</f>
        <v>1.0911700843156673</v>
      </c>
      <c r="E101" s="46">
        <f t="shared" si="4"/>
        <v>0.375</v>
      </c>
      <c r="F101" s="46">
        <f t="shared" si="5"/>
        <v>1.1906521529054606</v>
      </c>
    </row>
    <row r="102" spans="1:6" ht="15">
      <c r="A102" s="100">
        <v>1860</v>
      </c>
      <c r="B102" s="97">
        <v>182.2</v>
      </c>
      <c r="C102" t="s">
        <v>520</v>
      </c>
      <c r="D102" s="46">
        <f>2*IMABS(C102)/$B$3</f>
        <v>1.0735026922028776</v>
      </c>
      <c r="E102" s="46">
        <f t="shared" si="4"/>
        <v>0.37890625</v>
      </c>
      <c r="F102" s="46">
        <f t="shared" si="5"/>
        <v>1.1524080301668262</v>
      </c>
    </row>
    <row r="103" spans="1:6" ht="15">
      <c r="A103" s="100">
        <v>1861</v>
      </c>
      <c r="B103" s="97">
        <v>146.6</v>
      </c>
      <c r="C103" t="s">
        <v>521</v>
      </c>
      <c r="D103" s="46">
        <f>2*IMABS(C103)/$B$3</f>
        <v>1.3271200596232875</v>
      </c>
      <c r="E103" s="46">
        <f t="shared" si="4"/>
        <v>0.3828125</v>
      </c>
      <c r="F103" s="46">
        <f t="shared" si="5"/>
        <v>1.7612476526545182</v>
      </c>
    </row>
    <row r="104" spans="1:6" ht="15">
      <c r="A104" s="100">
        <v>1862</v>
      </c>
      <c r="B104" s="97">
        <v>112.1</v>
      </c>
      <c r="C104" t="s">
        <v>522</v>
      </c>
      <c r="D104" s="46">
        <f>2*IMABS(C104)/$B$3</f>
        <v>0.47347540600217419</v>
      </c>
      <c r="E104" s="46">
        <f t="shared" si="4"/>
        <v>0.38671875</v>
      </c>
      <c r="F104" s="46">
        <f t="shared" si="5"/>
        <v>0.22417896008892368</v>
      </c>
    </row>
    <row r="105" spans="1:6" ht="15">
      <c r="A105" s="100">
        <v>1863</v>
      </c>
      <c r="B105" s="97">
        <v>83.5</v>
      </c>
      <c r="C105" t="s">
        <v>523</v>
      </c>
      <c r="D105" s="46">
        <f>2*IMABS(C105)/$B$3</f>
        <v>0.42793130029374166</v>
      </c>
      <c r="E105" s="46">
        <f t="shared" si="4"/>
        <v>0.390625</v>
      </c>
      <c r="F105" s="46">
        <f t="shared" si="5"/>
        <v>0.18312519777109248</v>
      </c>
    </row>
    <row r="106" spans="1:6" ht="15">
      <c r="A106" s="100">
        <v>1864</v>
      </c>
      <c r="B106" s="97">
        <v>89.2</v>
      </c>
      <c r="C106" t="s">
        <v>524</v>
      </c>
      <c r="D106" s="46">
        <f>2*IMABS(C106)/$B$3</f>
        <v>1.5280392569805945</v>
      </c>
      <c r="E106" s="46">
        <f t="shared" si="4"/>
        <v>0.39453125</v>
      </c>
      <c r="F106" s="46">
        <f t="shared" si="5"/>
        <v>2.3349039708738073</v>
      </c>
    </row>
    <row r="107" spans="1:6" ht="15">
      <c r="A107" s="100">
        <v>1865</v>
      </c>
      <c r="B107" s="97">
        <v>57.8</v>
      </c>
      <c r="C107" t="s">
        <v>525</v>
      </c>
      <c r="D107" s="46">
        <f>2*IMABS(C107)/$B$3</f>
        <v>0.90486689917297991</v>
      </c>
      <c r="E107" s="46">
        <f t="shared" si="4"/>
        <v>0.3984375</v>
      </c>
      <c r="F107" s="46">
        <f t="shared" si="5"/>
        <v>0.81878410521892375</v>
      </c>
    </row>
    <row r="108" spans="1:6" ht="15">
      <c r="A108" s="100">
        <v>1866</v>
      </c>
      <c r="B108" s="97">
        <v>30.7</v>
      </c>
      <c r="C108" t="s">
        <v>526</v>
      </c>
      <c r="D108" s="46">
        <f>2*IMABS(C108)/$B$3</f>
        <v>1.8444906709291264</v>
      </c>
      <c r="E108" s="46">
        <f t="shared" si="4"/>
        <v>0.40234375</v>
      </c>
      <c r="F108" s="46">
        <f t="shared" si="5"/>
        <v>3.4021458351445788</v>
      </c>
    </row>
    <row r="109" spans="1:6" ht="15">
      <c r="A109" s="100">
        <v>1867</v>
      </c>
      <c r="B109" s="97">
        <v>13.9</v>
      </c>
      <c r="C109" t="s">
        <v>527</v>
      </c>
      <c r="D109" s="46">
        <f>2*IMABS(C109)/$B$3</f>
        <v>1.2548910561799966</v>
      </c>
      <c r="E109" s="46">
        <f t="shared" si="4"/>
        <v>0.40625</v>
      </c>
      <c r="F109" s="46">
        <f t="shared" si="5"/>
        <v>1.5747515628805475</v>
      </c>
    </row>
    <row r="110" spans="1:6" ht="15">
      <c r="A110" s="100">
        <v>1868</v>
      </c>
      <c r="B110" s="97">
        <v>62.8</v>
      </c>
      <c r="C110" t="s">
        <v>528</v>
      </c>
      <c r="D110" s="46">
        <f>2*IMABS(C110)/$B$3</f>
        <v>0.13961877755681321</v>
      </c>
      <c r="E110" s="46">
        <f t="shared" si="4"/>
        <v>0.41015625</v>
      </c>
      <c r="F110" s="46">
        <f t="shared" si="5"/>
        <v>1.9493403046458888E-2</v>
      </c>
    </row>
    <row r="111" spans="1:6" ht="15">
      <c r="A111" s="100">
        <v>1869</v>
      </c>
      <c r="B111" s="97">
        <v>123.6</v>
      </c>
      <c r="C111" t="s">
        <v>529</v>
      </c>
      <c r="D111" s="46">
        <f>2*IMABS(C111)/$B$3</f>
        <v>1.2667421273568689</v>
      </c>
      <c r="E111" s="46">
        <f t="shared" si="4"/>
        <v>0.4140625</v>
      </c>
      <c r="F111" s="46">
        <f t="shared" si="5"/>
        <v>1.6046356172206058</v>
      </c>
    </row>
    <row r="112" spans="1:6" ht="15">
      <c r="A112" s="100">
        <v>1870</v>
      </c>
      <c r="B112" s="97">
        <v>232</v>
      </c>
      <c r="C112" t="s">
        <v>530</v>
      </c>
      <c r="D112" s="46">
        <f>2*IMABS(C112)/$B$3</f>
        <v>0.50009357291341616</v>
      </c>
      <c r="E112" s="46">
        <f t="shared" si="4"/>
        <v>0.41796875</v>
      </c>
      <c r="F112" s="46">
        <f t="shared" si="5"/>
        <v>0.25009358166930629</v>
      </c>
    </row>
    <row r="113" spans="1:6" ht="15">
      <c r="A113" s="100">
        <v>1871</v>
      </c>
      <c r="B113" s="97">
        <v>185.3</v>
      </c>
      <c r="C113" t="s">
        <v>531</v>
      </c>
      <c r="D113" s="46">
        <f>2*IMABS(C113)/$B$3</f>
        <v>1.6955174774210429</v>
      </c>
      <c r="E113" s="46">
        <f t="shared" si="4"/>
        <v>0.421875</v>
      </c>
      <c r="F113" s="46">
        <f t="shared" si="5"/>
        <v>2.8747795162402165</v>
      </c>
    </row>
    <row r="114" spans="1:6" ht="15">
      <c r="A114" s="100">
        <v>1872</v>
      </c>
      <c r="B114" s="97">
        <v>169.2</v>
      </c>
      <c r="C114" t="s">
        <v>532</v>
      </c>
      <c r="D114" s="46">
        <f>2*IMABS(C114)/$B$3</f>
        <v>0.39979591615904858</v>
      </c>
      <c r="E114" s="46">
        <f t="shared" si="4"/>
        <v>0.42578125</v>
      </c>
      <c r="F114" s="46">
        <f t="shared" si="5"/>
        <v>0.15983677457745299</v>
      </c>
    </row>
    <row r="115" spans="1:6" ht="15">
      <c r="A115" s="100">
        <v>1873</v>
      </c>
      <c r="B115" s="97">
        <v>110.1</v>
      </c>
      <c r="C115" t="s">
        <v>533</v>
      </c>
      <c r="D115" s="46">
        <f>2*IMABS(C115)/$B$3</f>
        <v>2.3451014971877453</v>
      </c>
      <c r="E115" s="46">
        <f t="shared" si="4"/>
        <v>0.4296875</v>
      </c>
      <c r="F115" s="46">
        <f t="shared" si="5"/>
        <v>5.4995010321122049</v>
      </c>
    </row>
    <row r="116" spans="1:6" ht="15">
      <c r="A116" s="100">
        <v>1874</v>
      </c>
      <c r="B116" s="97">
        <v>74.5</v>
      </c>
      <c r="C116" t="s">
        <v>534</v>
      </c>
      <c r="D116" s="46">
        <f>2*IMABS(C116)/$B$3</f>
        <v>2.3575472688668793</v>
      </c>
      <c r="E116" s="46">
        <f t="shared" si="4"/>
        <v>0.43359375</v>
      </c>
      <c r="F116" s="46">
        <f t="shared" si="5"/>
        <v>5.5580291249416813</v>
      </c>
    </row>
    <row r="117" spans="1:6" ht="15">
      <c r="A117" s="100">
        <v>1875</v>
      </c>
      <c r="B117" s="97">
        <v>28.3</v>
      </c>
      <c r="C117" t="s">
        <v>535</v>
      </c>
      <c r="D117" s="46">
        <f>2*IMABS(C117)/$B$3</f>
        <v>0.8215409842379594</v>
      </c>
      <c r="E117" s="46">
        <f t="shared" si="4"/>
        <v>0.4375</v>
      </c>
      <c r="F117" s="46">
        <f t="shared" si="5"/>
        <v>0.67492958878267506</v>
      </c>
    </row>
    <row r="118" spans="1:6" ht="15">
      <c r="A118" s="100">
        <v>1876</v>
      </c>
      <c r="B118" s="97">
        <v>18.899999999999999</v>
      </c>
      <c r="C118" t="s">
        <v>536</v>
      </c>
      <c r="D118" s="46">
        <f>2*IMABS(C118)/$B$3</f>
        <v>0.72302370014836626</v>
      </c>
      <c r="E118" s="46">
        <f t="shared" si="4"/>
        <v>0.44140625</v>
      </c>
      <c r="F118" s="46">
        <f t="shared" si="5"/>
        <v>0.52276327097623465</v>
      </c>
    </row>
    <row r="119" spans="1:6" ht="15">
      <c r="A119" s="100">
        <v>1877</v>
      </c>
      <c r="B119" s="97">
        <v>20.7</v>
      </c>
      <c r="C119" t="s">
        <v>537</v>
      </c>
      <c r="D119" s="46">
        <f>2*IMABS(C119)/$B$3</f>
        <v>1.2741536092163965</v>
      </c>
      <c r="E119" s="46">
        <f t="shared" si="4"/>
        <v>0.4453125</v>
      </c>
      <c r="F119" s="46">
        <f t="shared" si="5"/>
        <v>1.6234674198791696</v>
      </c>
    </row>
    <row r="120" spans="1:6" ht="15">
      <c r="A120" s="100">
        <v>1878</v>
      </c>
      <c r="B120" s="97">
        <v>5.7</v>
      </c>
      <c r="C120" t="s">
        <v>538</v>
      </c>
      <c r="D120" s="46">
        <f>2*IMABS(C120)/$B$3</f>
        <v>0.32117570549903107</v>
      </c>
      <c r="E120" s="46">
        <f t="shared" si="4"/>
        <v>0.44921875</v>
      </c>
      <c r="F120" s="46">
        <f t="shared" si="5"/>
        <v>0.10315383380280034</v>
      </c>
    </row>
    <row r="121" spans="1:6" ht="15">
      <c r="A121" s="100">
        <v>1879</v>
      </c>
      <c r="B121" s="97">
        <v>10</v>
      </c>
      <c r="C121" t="s">
        <v>539</v>
      </c>
      <c r="D121" s="46">
        <f>2*IMABS(C121)/$B$3</f>
        <v>0.60797993857268962</v>
      </c>
      <c r="E121" s="46">
        <f t="shared" si="4"/>
        <v>0.453125</v>
      </c>
      <c r="F121" s="46">
        <f t="shared" si="5"/>
        <v>0.36963960570685145</v>
      </c>
    </row>
    <row r="122" spans="1:6" ht="15">
      <c r="A122" s="100">
        <v>1880</v>
      </c>
      <c r="B122" s="97">
        <v>53.7</v>
      </c>
      <c r="C122" t="s">
        <v>540</v>
      </c>
      <c r="D122" s="46">
        <f>2*IMABS(C122)/$B$3</f>
        <v>1.0214480121142808</v>
      </c>
      <c r="E122" s="46">
        <f t="shared" si="4"/>
        <v>0.45703125</v>
      </c>
      <c r="F122" s="46">
        <f t="shared" si="5"/>
        <v>1.0433560414522161</v>
      </c>
    </row>
    <row r="123" spans="1:6" ht="15">
      <c r="A123" s="100">
        <v>1881</v>
      </c>
      <c r="B123" s="97">
        <v>90.5</v>
      </c>
      <c r="C123" t="s">
        <v>541</v>
      </c>
      <c r="D123" s="46">
        <f>2*IMABS(C123)/$B$3</f>
        <v>1.7951542966343774</v>
      </c>
      <c r="E123" s="46">
        <f t="shared" si="4"/>
        <v>0.4609375</v>
      </c>
      <c r="F123" s="46">
        <f t="shared" si="5"/>
        <v>3.2225789487248662</v>
      </c>
    </row>
    <row r="124" spans="1:6" ht="15">
      <c r="A124" s="100">
        <v>1882</v>
      </c>
      <c r="B124" s="97">
        <v>99</v>
      </c>
      <c r="C124" t="s">
        <v>542</v>
      </c>
      <c r="D124" s="46">
        <f>2*IMABS(C124)/$B$3</f>
        <v>0.90526918819922375</v>
      </c>
      <c r="E124" s="46">
        <f t="shared" si="4"/>
        <v>0.46484375</v>
      </c>
      <c r="F124" s="46">
        <f t="shared" si="5"/>
        <v>0.81951230310288159</v>
      </c>
    </row>
    <row r="125" spans="1:6" ht="15">
      <c r="A125" s="100">
        <v>1883</v>
      </c>
      <c r="B125" s="97">
        <v>106.1</v>
      </c>
      <c r="C125" t="s">
        <v>543</v>
      </c>
      <c r="D125" s="46">
        <f>2*IMABS(C125)/$B$3</f>
        <v>2.1182702534303353</v>
      </c>
      <c r="E125" s="46">
        <f t="shared" si="4"/>
        <v>0.46875</v>
      </c>
      <c r="F125" s="46">
        <f t="shared" si="5"/>
        <v>4.4870688665678164</v>
      </c>
    </row>
    <row r="126" spans="1:6" ht="15">
      <c r="A126" s="100">
        <v>1884</v>
      </c>
      <c r="B126" s="97">
        <v>105.8</v>
      </c>
      <c r="C126" t="s">
        <v>544</v>
      </c>
      <c r="D126" s="46">
        <f>2*IMABS(C126)/$B$3</f>
        <v>1.8532452580046248</v>
      </c>
      <c r="E126" s="46">
        <f t="shared" si="4"/>
        <v>0.47265625</v>
      </c>
      <c r="F126" s="46">
        <f t="shared" si="5"/>
        <v>3.4345179863166284</v>
      </c>
    </row>
    <row r="127" spans="1:6" ht="15">
      <c r="A127" s="100">
        <v>1885</v>
      </c>
      <c r="B127" s="97">
        <v>86.3</v>
      </c>
      <c r="C127" t="s">
        <v>545</v>
      </c>
      <c r="D127" s="46">
        <f>2*IMABS(C127)/$B$3</f>
        <v>0.64549475779755816</v>
      </c>
      <c r="E127" s="46">
        <f t="shared" si="4"/>
        <v>0.4765625</v>
      </c>
      <c r="F127" s="46">
        <f t="shared" si="5"/>
        <v>0.41666348234412826</v>
      </c>
    </row>
    <row r="128" spans="1:6" ht="15">
      <c r="A128" s="100">
        <v>1886</v>
      </c>
      <c r="B128" s="97">
        <v>42.4</v>
      </c>
      <c r="C128" t="s">
        <v>546</v>
      </c>
      <c r="D128" s="46">
        <f>2*IMABS(C128)/$B$3</f>
        <v>1.2661601850951794</v>
      </c>
      <c r="E128" s="46">
        <f t="shared" si="4"/>
        <v>0.48046875</v>
      </c>
      <c r="F128" s="46">
        <f t="shared" si="5"/>
        <v>1.6031616143202589</v>
      </c>
    </row>
    <row r="129" spans="1:6" ht="15">
      <c r="A129" s="100">
        <v>1887</v>
      </c>
      <c r="B129" s="97">
        <v>21.8</v>
      </c>
      <c r="C129" t="s">
        <v>547</v>
      </c>
      <c r="D129" s="46">
        <f>2*IMABS(C129)/$B$3</f>
        <v>0.80986210140160075</v>
      </c>
      <c r="E129" s="46">
        <f t="shared" si="4"/>
        <v>0.484375</v>
      </c>
      <c r="F129" s="46">
        <f t="shared" si="5"/>
        <v>0.65587662328661667</v>
      </c>
    </row>
    <row r="130" spans="1:6" ht="15">
      <c r="A130" s="100">
        <v>1888</v>
      </c>
      <c r="B130" s="97">
        <v>11.2</v>
      </c>
      <c r="C130" t="s">
        <v>548</v>
      </c>
      <c r="D130" s="46">
        <f>2*IMABS(C130)/$B$3</f>
        <v>1.904525420171242</v>
      </c>
      <c r="E130" s="46">
        <f t="shared" si="4"/>
        <v>0.48828125</v>
      </c>
      <c r="F130" s="46">
        <f t="shared" si="5"/>
        <v>3.6272170760784461</v>
      </c>
    </row>
    <row r="131" spans="1:6" ht="15">
      <c r="A131" s="100">
        <v>1889</v>
      </c>
      <c r="B131" s="97">
        <v>10.4</v>
      </c>
      <c r="C131" t="s">
        <v>549</v>
      </c>
      <c r="D131" s="46">
        <f>2*IMABS(C131)/$B$3</f>
        <v>1.5128864946779434</v>
      </c>
      <c r="E131" s="46">
        <f t="shared" si="4"/>
        <v>0.4921875</v>
      </c>
      <c r="F131" s="46">
        <f t="shared" si="5"/>
        <v>2.2888255457789151</v>
      </c>
    </row>
    <row r="132" spans="1:6" ht="15">
      <c r="A132" s="100">
        <v>1890</v>
      </c>
      <c r="B132" s="97">
        <v>11.8</v>
      </c>
      <c r="C132" t="s">
        <v>550</v>
      </c>
      <c r="D132" s="46">
        <f>2*IMABS(C132)/$B$3</f>
        <v>0.93368179508150229</v>
      </c>
      <c r="E132" s="46">
        <f t="shared" si="4"/>
        <v>0.49609375</v>
      </c>
      <c r="F132" s="46">
        <f t="shared" si="5"/>
        <v>0.87176169446661644</v>
      </c>
    </row>
    <row r="133" spans="1:6" s="82" customFormat="1" ht="15">
      <c r="A133" s="101">
        <v>1891</v>
      </c>
      <c r="B133" s="98">
        <v>59.5</v>
      </c>
      <c r="C133" t="s">
        <v>551</v>
      </c>
      <c r="D133" s="46">
        <f>2*IMABS(C133)/$B$3</f>
        <v>0.24062500000000858</v>
      </c>
      <c r="E133" s="82">
        <f t="shared" si="4"/>
        <v>0.5</v>
      </c>
      <c r="F133" s="46">
        <f t="shared" si="5"/>
        <v>5.7900390625004128E-2</v>
      </c>
    </row>
    <row r="134" spans="1:6" ht="15">
      <c r="A134" s="100">
        <v>1892</v>
      </c>
      <c r="B134" s="97">
        <v>121.7</v>
      </c>
      <c r="C134" t="s">
        <v>552</v>
      </c>
      <c r="D134" s="46">
        <f>2*IMABS(C134)/$B$3</f>
        <v>0.93368179508151827</v>
      </c>
      <c r="E134" s="46">
        <f t="shared" si="4"/>
        <v>0.50390625</v>
      </c>
      <c r="F134" s="46">
        <f t="shared" si="5"/>
        <v>0.87176169446664631</v>
      </c>
    </row>
    <row r="135" spans="1:6" ht="15">
      <c r="A135" s="100">
        <v>1893</v>
      </c>
      <c r="B135" s="97">
        <v>142</v>
      </c>
      <c r="C135" t="s">
        <v>553</v>
      </c>
      <c r="D135" s="46">
        <f>2*IMABS(C135)/$B$3</f>
        <v>1.5128864946779326</v>
      </c>
      <c r="E135" s="46">
        <f t="shared" ref="E135:E198" si="6">E134+$E$6</f>
        <v>0.5078125</v>
      </c>
      <c r="F135" s="46">
        <f t="shared" ref="F135:F198" si="7">D135^2</f>
        <v>2.2888255457788822</v>
      </c>
    </row>
    <row r="136" spans="1:6" ht="15">
      <c r="A136" s="100">
        <v>1894</v>
      </c>
      <c r="B136" s="97">
        <v>130</v>
      </c>
      <c r="C136" t="s">
        <v>554</v>
      </c>
      <c r="D136" s="46">
        <f>2*IMABS(C136)/$B$3</f>
        <v>1.9045254201712565</v>
      </c>
      <c r="E136" s="46">
        <f t="shared" si="6"/>
        <v>0.51171875</v>
      </c>
      <c r="F136" s="46">
        <f t="shared" si="7"/>
        <v>3.6272170760785012</v>
      </c>
    </row>
    <row r="137" spans="1:6" ht="15">
      <c r="A137" s="100">
        <v>1895</v>
      </c>
      <c r="B137" s="97">
        <v>106.6</v>
      </c>
      <c r="C137" t="s">
        <v>555</v>
      </c>
      <c r="D137" s="46">
        <f>2*IMABS(C137)/$B$3</f>
        <v>0.80986210140161463</v>
      </c>
      <c r="E137" s="46">
        <f t="shared" si="6"/>
        <v>0.515625</v>
      </c>
      <c r="F137" s="46">
        <f t="shared" si="7"/>
        <v>0.65587662328663909</v>
      </c>
    </row>
    <row r="138" spans="1:6" ht="15">
      <c r="A138" s="100">
        <v>1896</v>
      </c>
      <c r="B138" s="97">
        <v>69.400000000000006</v>
      </c>
      <c r="C138" t="s">
        <v>556</v>
      </c>
      <c r="D138" s="46">
        <f>2*IMABS(C138)/$B$3</f>
        <v>1.2661601850951743</v>
      </c>
      <c r="E138" s="46">
        <f t="shared" si="6"/>
        <v>0.51953125</v>
      </c>
      <c r="F138" s="46">
        <f t="shared" si="7"/>
        <v>1.6031616143202458</v>
      </c>
    </row>
    <row r="139" spans="1:6" ht="15">
      <c r="A139" s="100">
        <v>1897</v>
      </c>
      <c r="B139" s="97">
        <v>43.8</v>
      </c>
      <c r="C139" t="s">
        <v>557</v>
      </c>
      <c r="D139" s="46">
        <f>2*IMABS(C139)/$B$3</f>
        <v>0.64549475779757082</v>
      </c>
      <c r="E139" s="46">
        <f t="shared" si="6"/>
        <v>0.5234375</v>
      </c>
      <c r="F139" s="46">
        <f t="shared" si="7"/>
        <v>0.41666348234414463</v>
      </c>
    </row>
    <row r="140" spans="1:6" ht="15">
      <c r="A140" s="100">
        <v>1898</v>
      </c>
      <c r="B140" s="97">
        <v>44.4</v>
      </c>
      <c r="C140" t="s">
        <v>558</v>
      </c>
      <c r="D140" s="46">
        <f>2*IMABS(C140)/$B$3</f>
        <v>1.8532452580046284</v>
      </c>
      <c r="E140" s="46">
        <f t="shared" si="6"/>
        <v>0.52734375</v>
      </c>
      <c r="F140" s="46">
        <f t="shared" si="7"/>
        <v>3.4345179863166417</v>
      </c>
    </row>
    <row r="141" spans="1:6" ht="15">
      <c r="A141" s="100">
        <v>1899</v>
      </c>
      <c r="B141" s="97">
        <v>20.2</v>
      </c>
      <c r="C141" t="s">
        <v>559</v>
      </c>
      <c r="D141" s="46">
        <f>2*IMABS(C141)/$B$3</f>
        <v>2.118270253430325</v>
      </c>
      <c r="E141" s="46">
        <f t="shared" si="6"/>
        <v>0.53125</v>
      </c>
      <c r="F141" s="46">
        <f t="shared" si="7"/>
        <v>4.4870688665677738</v>
      </c>
    </row>
    <row r="142" spans="1:6" ht="15">
      <c r="A142" s="100">
        <v>1900</v>
      </c>
      <c r="B142" s="97">
        <v>15.7</v>
      </c>
      <c r="C142" t="s">
        <v>560</v>
      </c>
      <c r="D142" s="46">
        <f>2*IMABS(C142)/$B$3</f>
        <v>0.90526918819922841</v>
      </c>
      <c r="E142" s="46">
        <f t="shared" si="6"/>
        <v>0.53515625</v>
      </c>
      <c r="F142" s="46">
        <f t="shared" si="7"/>
        <v>0.81951230310289003</v>
      </c>
    </row>
    <row r="143" spans="1:6" ht="15">
      <c r="A143" s="100">
        <v>1901</v>
      </c>
      <c r="B143" s="97">
        <v>4.5999999999999996</v>
      </c>
      <c r="C143" t="s">
        <v>561</v>
      </c>
      <c r="D143" s="46">
        <f>2*IMABS(C143)/$B$3</f>
        <v>1.7951542966343754</v>
      </c>
      <c r="E143" s="46">
        <f t="shared" si="6"/>
        <v>0.5390625</v>
      </c>
      <c r="F143" s="46">
        <f t="shared" si="7"/>
        <v>3.2225789487248591</v>
      </c>
    </row>
    <row r="144" spans="1:6" ht="15">
      <c r="A144" s="100">
        <v>1902</v>
      </c>
      <c r="B144" s="97">
        <v>8.5</v>
      </c>
      <c r="C144" t="s">
        <v>562</v>
      </c>
      <c r="D144" s="46">
        <f>2*IMABS(C144)/$B$3</f>
        <v>1.0214480121142731</v>
      </c>
      <c r="E144" s="46">
        <f t="shared" si="6"/>
        <v>0.54296875</v>
      </c>
      <c r="F144" s="46">
        <f t="shared" si="7"/>
        <v>1.0433560414522001</v>
      </c>
    </row>
    <row r="145" spans="1:6" ht="15">
      <c r="A145" s="100">
        <v>1903</v>
      </c>
      <c r="B145" s="97">
        <v>40.799999999999997</v>
      </c>
      <c r="C145" t="s">
        <v>563</v>
      </c>
      <c r="D145" s="46">
        <f>2*IMABS(C145)/$B$3</f>
        <v>0.60797993857268562</v>
      </c>
      <c r="E145" s="46">
        <f t="shared" si="6"/>
        <v>0.546875</v>
      </c>
      <c r="F145" s="46">
        <f t="shared" si="7"/>
        <v>0.36963960570684656</v>
      </c>
    </row>
    <row r="146" spans="1:6" ht="15">
      <c r="A146" s="100">
        <v>1904</v>
      </c>
      <c r="B146" s="97">
        <v>70.099999999999994</v>
      </c>
      <c r="C146" t="s">
        <v>564</v>
      </c>
      <c r="D146" s="46">
        <f>2*IMABS(C146)/$B$3</f>
        <v>0.32117570549903768</v>
      </c>
      <c r="E146" s="46">
        <f t="shared" si="6"/>
        <v>0.55078125</v>
      </c>
      <c r="F146" s="46">
        <f t="shared" si="7"/>
        <v>0.10315383380280459</v>
      </c>
    </row>
    <row r="147" spans="1:6" ht="15">
      <c r="A147" s="100">
        <v>1905</v>
      </c>
      <c r="B147" s="97">
        <v>105.5</v>
      </c>
      <c r="C147" t="s">
        <v>565</v>
      </c>
      <c r="D147" s="46">
        <f>2*IMABS(C147)/$B$3</f>
        <v>1.2741536092163872</v>
      </c>
      <c r="E147" s="46">
        <f t="shared" si="6"/>
        <v>0.5546875</v>
      </c>
      <c r="F147" s="46">
        <f t="shared" si="7"/>
        <v>1.6234674198791459</v>
      </c>
    </row>
    <row r="148" spans="1:6" ht="15">
      <c r="A148" s="100">
        <v>1906</v>
      </c>
      <c r="B148" s="97">
        <v>90.1</v>
      </c>
      <c r="C148" t="s">
        <v>566</v>
      </c>
      <c r="D148" s="46">
        <f>2*IMABS(C148)/$B$3</f>
        <v>0.72302370014836348</v>
      </c>
      <c r="E148" s="46">
        <f t="shared" si="6"/>
        <v>0.55859375</v>
      </c>
      <c r="F148" s="46">
        <f t="shared" si="7"/>
        <v>0.52276327097623065</v>
      </c>
    </row>
    <row r="149" spans="1:6" ht="15">
      <c r="A149" s="100">
        <v>1907</v>
      </c>
      <c r="B149" s="97">
        <v>102.8</v>
      </c>
      <c r="C149" t="s">
        <v>567</v>
      </c>
      <c r="D149" s="46">
        <f>2*IMABS(C149)/$B$3</f>
        <v>0.82154098423796251</v>
      </c>
      <c r="E149" s="46">
        <f t="shared" si="6"/>
        <v>0.5625</v>
      </c>
      <c r="F149" s="46">
        <f t="shared" si="7"/>
        <v>0.67492958878268017</v>
      </c>
    </row>
    <row r="150" spans="1:6" ht="15">
      <c r="A150" s="100">
        <v>1908</v>
      </c>
      <c r="B150" s="97">
        <v>80.900000000000006</v>
      </c>
      <c r="C150" t="s">
        <v>568</v>
      </c>
      <c r="D150" s="46">
        <f>2*IMABS(C150)/$B$3</f>
        <v>2.3575472688668793</v>
      </c>
      <c r="E150" s="46">
        <f t="shared" si="6"/>
        <v>0.56640625</v>
      </c>
      <c r="F150" s="46">
        <f t="shared" si="7"/>
        <v>5.5580291249416813</v>
      </c>
    </row>
    <row r="151" spans="1:6" ht="15">
      <c r="A151" s="100">
        <v>1909</v>
      </c>
      <c r="B151" s="97">
        <v>73.2</v>
      </c>
      <c r="C151" t="s">
        <v>569</v>
      </c>
      <c r="D151" s="46">
        <f>2*IMABS(C151)/$B$3</f>
        <v>2.3451014971877386</v>
      </c>
      <c r="E151" s="46">
        <f t="shared" si="6"/>
        <v>0.5703125</v>
      </c>
      <c r="F151" s="46">
        <f t="shared" si="7"/>
        <v>5.4995010321121729</v>
      </c>
    </row>
    <row r="152" spans="1:6" ht="15">
      <c r="A152" s="100">
        <v>1910</v>
      </c>
      <c r="B152" s="97">
        <v>30.9</v>
      </c>
      <c r="C152" t="s">
        <v>570</v>
      </c>
      <c r="D152" s="46">
        <f>2*IMABS(C152)/$B$3</f>
        <v>0.39979591615904786</v>
      </c>
      <c r="E152" s="46">
        <f t="shared" si="6"/>
        <v>0.57421875</v>
      </c>
      <c r="F152" s="46">
        <f t="shared" si="7"/>
        <v>0.15983677457745243</v>
      </c>
    </row>
    <row r="153" spans="1:6" ht="15">
      <c r="A153" s="100">
        <v>1911</v>
      </c>
      <c r="B153" s="97">
        <v>9.5</v>
      </c>
      <c r="C153" t="s">
        <v>571</v>
      </c>
      <c r="D153" s="46">
        <f>2*IMABS(C153)/$B$3</f>
        <v>1.6955174774210442</v>
      </c>
      <c r="E153" s="46">
        <f t="shared" si="6"/>
        <v>0.578125</v>
      </c>
      <c r="F153" s="46">
        <f t="shared" si="7"/>
        <v>2.874779516240221</v>
      </c>
    </row>
    <row r="154" spans="1:6" ht="15">
      <c r="A154" s="100">
        <v>1912</v>
      </c>
      <c r="B154" s="97">
        <v>6</v>
      </c>
      <c r="C154" t="s">
        <v>572</v>
      </c>
      <c r="D154" s="46">
        <f>2*IMABS(C154)/$B$3</f>
        <v>0.50009357291342138</v>
      </c>
      <c r="E154" s="46">
        <f t="shared" si="6"/>
        <v>0.58203125</v>
      </c>
      <c r="F154" s="46">
        <f t="shared" si="7"/>
        <v>0.2500935816693115</v>
      </c>
    </row>
    <row r="155" spans="1:6" ht="15">
      <c r="A155" s="100">
        <v>1913</v>
      </c>
      <c r="B155" s="97">
        <v>2.4</v>
      </c>
      <c r="C155" t="s">
        <v>573</v>
      </c>
      <c r="D155" s="46">
        <f>2*IMABS(C155)/$B$3</f>
        <v>1.2667421273568837</v>
      </c>
      <c r="E155" s="46">
        <f t="shared" si="6"/>
        <v>0.5859375</v>
      </c>
      <c r="F155" s="46">
        <f t="shared" si="7"/>
        <v>1.6046356172206435</v>
      </c>
    </row>
    <row r="156" spans="1:6" ht="15">
      <c r="A156" s="100">
        <v>1914</v>
      </c>
      <c r="B156" s="97">
        <v>16.100000000000001</v>
      </c>
      <c r="C156" t="s">
        <v>574</v>
      </c>
      <c r="D156" s="46">
        <f>2*IMABS(C156)/$B$3</f>
        <v>0.13961877755684457</v>
      </c>
      <c r="E156" s="46">
        <f t="shared" si="6"/>
        <v>0.58984375</v>
      </c>
      <c r="F156" s="46">
        <f t="shared" si="7"/>
        <v>1.9493403046467645E-2</v>
      </c>
    </row>
    <row r="157" spans="1:6" ht="15">
      <c r="A157" s="100">
        <v>1915</v>
      </c>
      <c r="B157" s="97">
        <v>79</v>
      </c>
      <c r="C157" t="s">
        <v>575</v>
      </c>
      <c r="D157" s="46">
        <f>2*IMABS(C157)/$B$3</f>
        <v>1.2548910561799942</v>
      </c>
      <c r="E157" s="46">
        <f t="shared" si="6"/>
        <v>0.59375</v>
      </c>
      <c r="F157" s="46">
        <f t="shared" si="7"/>
        <v>1.5747515628805413</v>
      </c>
    </row>
    <row r="158" spans="1:6" ht="15">
      <c r="A158" s="100">
        <v>1916</v>
      </c>
      <c r="B158" s="97">
        <v>95</v>
      </c>
      <c r="C158" t="s">
        <v>576</v>
      </c>
      <c r="D158" s="46">
        <f>2*IMABS(C158)/$B$3</f>
        <v>1.8444906709291438</v>
      </c>
      <c r="E158" s="46">
        <f t="shared" si="6"/>
        <v>0.59765625</v>
      </c>
      <c r="F158" s="46">
        <f t="shared" si="7"/>
        <v>3.4021458351446427</v>
      </c>
    </row>
    <row r="159" spans="1:6" ht="15">
      <c r="A159" s="100">
        <v>1917</v>
      </c>
      <c r="B159" s="97">
        <v>173.6</v>
      </c>
      <c r="C159" t="s">
        <v>577</v>
      </c>
      <c r="D159" s="46">
        <f>2*IMABS(C159)/$B$3</f>
        <v>0.90486689917297913</v>
      </c>
      <c r="E159" s="46">
        <f t="shared" si="6"/>
        <v>0.6015625</v>
      </c>
      <c r="F159" s="46">
        <f t="shared" si="7"/>
        <v>0.81878410521892242</v>
      </c>
    </row>
    <row r="160" spans="1:6" ht="15">
      <c r="A160" s="100">
        <v>1918</v>
      </c>
      <c r="B160" s="97">
        <v>134.6</v>
      </c>
      <c r="C160" t="s">
        <v>578</v>
      </c>
      <c r="D160" s="46">
        <f>2*IMABS(C160)/$B$3</f>
        <v>1.528039256980589</v>
      </c>
      <c r="E160" s="46">
        <f t="shared" si="6"/>
        <v>0.60546875</v>
      </c>
      <c r="F160" s="46">
        <f t="shared" si="7"/>
        <v>2.3349039708737904</v>
      </c>
    </row>
    <row r="161" spans="1:6" ht="15">
      <c r="A161" s="100">
        <v>1919</v>
      </c>
      <c r="B161" s="97">
        <v>105.7</v>
      </c>
      <c r="C161" t="s">
        <v>579</v>
      </c>
      <c r="D161" s="46">
        <f>2*IMABS(C161)/$B$3</f>
        <v>0.42793130029374332</v>
      </c>
      <c r="E161" s="46">
        <f t="shared" si="6"/>
        <v>0.609375</v>
      </c>
      <c r="F161" s="46">
        <f t="shared" si="7"/>
        <v>0.18312519777109393</v>
      </c>
    </row>
    <row r="162" spans="1:6" ht="15">
      <c r="A162" s="100">
        <v>1920</v>
      </c>
      <c r="B162" s="97">
        <v>62.7</v>
      </c>
      <c r="C162" t="s">
        <v>580</v>
      </c>
      <c r="D162" s="46">
        <f>2*IMABS(C162)/$B$3</f>
        <v>0.47347540600216348</v>
      </c>
      <c r="E162" s="46">
        <f t="shared" si="6"/>
        <v>0.61328125</v>
      </c>
      <c r="F162" s="46">
        <f t="shared" si="7"/>
        <v>0.22417896008891355</v>
      </c>
    </row>
    <row r="163" spans="1:6" ht="15">
      <c r="A163" s="100">
        <v>1921</v>
      </c>
      <c r="B163" s="97">
        <v>43.5</v>
      </c>
      <c r="C163" t="s">
        <v>581</v>
      </c>
      <c r="D163" s="46">
        <f>2*IMABS(C163)/$B$3</f>
        <v>1.3271200596232797</v>
      </c>
      <c r="E163" s="46">
        <f t="shared" si="6"/>
        <v>0.6171875</v>
      </c>
      <c r="F163" s="46">
        <f t="shared" si="7"/>
        <v>1.7612476526544976</v>
      </c>
    </row>
    <row r="164" spans="1:6" ht="15">
      <c r="A164" s="100">
        <v>1922</v>
      </c>
      <c r="B164" s="97">
        <v>23.7</v>
      </c>
      <c r="C164" t="s">
        <v>582</v>
      </c>
      <c r="D164" s="46">
        <f>2*IMABS(C164)/$B$3</f>
        <v>1.0735026922028903</v>
      </c>
      <c r="E164" s="46">
        <f t="shared" si="6"/>
        <v>0.62109375</v>
      </c>
      <c r="F164" s="46">
        <f t="shared" si="7"/>
        <v>1.1524080301668533</v>
      </c>
    </row>
    <row r="165" spans="1:6" ht="15">
      <c r="A165" s="100">
        <v>1923</v>
      </c>
      <c r="B165" s="97">
        <v>9.6999999999999993</v>
      </c>
      <c r="C165" t="s">
        <v>583</v>
      </c>
      <c r="D165" s="46">
        <f>2*IMABS(C165)/$B$3</f>
        <v>1.0911700843156669</v>
      </c>
      <c r="E165" s="46">
        <f t="shared" si="6"/>
        <v>0.625</v>
      </c>
      <c r="F165" s="46">
        <f t="shared" si="7"/>
        <v>1.1906521529054594</v>
      </c>
    </row>
    <row r="166" spans="1:6" ht="15">
      <c r="A166" s="100">
        <v>1924</v>
      </c>
      <c r="B166" s="97">
        <v>27.9</v>
      </c>
      <c r="C166" t="s">
        <v>584</v>
      </c>
      <c r="D166" s="46">
        <f>2*IMABS(C166)/$B$3</f>
        <v>0.37796171973433484</v>
      </c>
      <c r="E166" s="46">
        <f t="shared" si="6"/>
        <v>0.62890625</v>
      </c>
      <c r="F166" s="46">
        <f t="shared" si="7"/>
        <v>0.14285506158453587</v>
      </c>
    </row>
    <row r="167" spans="1:6" ht="15">
      <c r="A167" s="100">
        <v>1925</v>
      </c>
      <c r="B167" s="97">
        <v>74</v>
      </c>
      <c r="C167" t="s">
        <v>585</v>
      </c>
      <c r="D167" s="46">
        <f>2*IMABS(C167)/$B$3</f>
        <v>1.1223301199201066</v>
      </c>
      <c r="E167" s="46">
        <f t="shared" si="6"/>
        <v>0.6328125</v>
      </c>
      <c r="F167" s="46">
        <f t="shared" si="7"/>
        <v>1.2596248980798808</v>
      </c>
    </row>
    <row r="168" spans="1:6" ht="15">
      <c r="A168" s="100">
        <v>1926</v>
      </c>
      <c r="B168" s="97">
        <v>106.5</v>
      </c>
      <c r="C168" t="s">
        <v>586</v>
      </c>
      <c r="D168" s="46">
        <f>2*IMABS(C168)/$B$3</f>
        <v>1.4505402717501445</v>
      </c>
      <c r="E168" s="46">
        <f t="shared" si="6"/>
        <v>0.63671875</v>
      </c>
      <c r="F168" s="46">
        <f t="shared" si="7"/>
        <v>2.1040670799689831</v>
      </c>
    </row>
    <row r="169" spans="1:6" ht="15">
      <c r="A169" s="100">
        <v>1927</v>
      </c>
      <c r="B169" s="97">
        <v>114.7</v>
      </c>
      <c r="C169" t="s">
        <v>587</v>
      </c>
      <c r="D169" s="46">
        <f>2*IMABS(C169)/$B$3</f>
        <v>1.7482437933564141</v>
      </c>
      <c r="E169" s="46">
        <f t="shared" si="6"/>
        <v>0.640625</v>
      </c>
      <c r="F169" s="46">
        <f t="shared" si="7"/>
        <v>3.0563563610092244</v>
      </c>
    </row>
    <row r="170" spans="1:6" ht="15">
      <c r="A170" s="100">
        <v>1928</v>
      </c>
      <c r="B170" s="97">
        <v>129.69999999999999</v>
      </c>
      <c r="C170" t="s">
        <v>588</v>
      </c>
      <c r="D170" s="46">
        <f>2*IMABS(C170)/$B$3</f>
        <v>1.9791436754336551</v>
      </c>
      <c r="E170" s="46">
        <f t="shared" si="6"/>
        <v>0.64453125</v>
      </c>
      <c r="F170" s="46">
        <f t="shared" si="7"/>
        <v>3.917009688009037</v>
      </c>
    </row>
    <row r="171" spans="1:6" ht="15">
      <c r="A171" s="100">
        <v>1929</v>
      </c>
      <c r="B171" s="97">
        <v>108.2</v>
      </c>
      <c r="C171" t="s">
        <v>589</v>
      </c>
      <c r="D171" s="46">
        <f>2*IMABS(C171)/$B$3</f>
        <v>1.5300819842361393</v>
      </c>
      <c r="E171" s="46">
        <f t="shared" si="6"/>
        <v>0.6484375</v>
      </c>
      <c r="F171" s="46">
        <f t="shared" si="7"/>
        <v>2.3411508784840014</v>
      </c>
    </row>
    <row r="172" spans="1:6" ht="15">
      <c r="A172" s="100">
        <v>1930</v>
      </c>
      <c r="B172" s="97">
        <v>59.4</v>
      </c>
      <c r="C172" t="s">
        <v>590</v>
      </c>
      <c r="D172" s="46">
        <f>2*IMABS(C172)/$B$3</f>
        <v>1.1262229859058834</v>
      </c>
      <c r="E172" s="46">
        <f t="shared" si="6"/>
        <v>0.65234375</v>
      </c>
      <c r="F172" s="46">
        <f t="shared" si="7"/>
        <v>1.2683782139827637</v>
      </c>
    </row>
    <row r="173" spans="1:6" ht="15">
      <c r="A173" s="100">
        <v>1931</v>
      </c>
      <c r="B173" s="97">
        <v>35.1</v>
      </c>
      <c r="C173" t="s">
        <v>591</v>
      </c>
      <c r="D173" s="46">
        <f>2*IMABS(C173)/$B$3</f>
        <v>2.2910456049660639</v>
      </c>
      <c r="E173" s="46">
        <f t="shared" si="6"/>
        <v>0.65625</v>
      </c>
      <c r="F173" s="46">
        <f t="shared" si="7"/>
        <v>5.2488899640343174</v>
      </c>
    </row>
    <row r="174" spans="1:6" ht="15">
      <c r="A174" s="100">
        <v>1932</v>
      </c>
      <c r="B174" s="97">
        <v>18.600000000000001</v>
      </c>
      <c r="C174" t="s">
        <v>592</v>
      </c>
      <c r="D174" s="46">
        <f>2*IMABS(C174)/$B$3</f>
        <v>1.3667549913623995</v>
      </c>
      <c r="E174" s="46">
        <f t="shared" si="6"/>
        <v>0.66015625</v>
      </c>
      <c r="F174" s="46">
        <f t="shared" si="7"/>
        <v>1.8680192064140329</v>
      </c>
    </row>
    <row r="175" spans="1:6" ht="15">
      <c r="A175" s="100">
        <v>1933</v>
      </c>
      <c r="B175" s="97">
        <v>9.1999999999999993</v>
      </c>
      <c r="C175" t="s">
        <v>593</v>
      </c>
      <c r="D175" s="46">
        <f>2*IMABS(C175)/$B$3</f>
        <v>0.56757184501665803</v>
      </c>
      <c r="E175" s="46">
        <f t="shared" si="6"/>
        <v>0.6640625</v>
      </c>
      <c r="F175" s="46">
        <f t="shared" si="7"/>
        <v>0.32213779925561326</v>
      </c>
    </row>
    <row r="176" spans="1:6" ht="15">
      <c r="A176" s="100">
        <v>1934</v>
      </c>
      <c r="B176" s="97">
        <v>14.6</v>
      </c>
      <c r="C176" t="s">
        <v>594</v>
      </c>
      <c r="D176" s="46">
        <f>2*IMABS(C176)/$B$3</f>
        <v>0.44607972019276676</v>
      </c>
      <c r="E176" s="46">
        <f t="shared" si="6"/>
        <v>0.66796875</v>
      </c>
      <c r="F176" s="46">
        <f t="shared" si="7"/>
        <v>0.19898711676725708</v>
      </c>
    </row>
    <row r="177" spans="1:6" ht="15">
      <c r="A177" s="100">
        <v>1935</v>
      </c>
      <c r="B177" s="97">
        <v>60.2</v>
      </c>
      <c r="C177" t="s">
        <v>595</v>
      </c>
      <c r="D177" s="46">
        <f>2*IMABS(C177)/$B$3</f>
        <v>1.0829219453771726</v>
      </c>
      <c r="E177" s="46">
        <f t="shared" si="6"/>
        <v>0.671875</v>
      </c>
      <c r="F177" s="46">
        <f t="shared" si="7"/>
        <v>1.1727199397794799</v>
      </c>
    </row>
    <row r="178" spans="1:6" ht="15">
      <c r="A178" s="100">
        <v>1936</v>
      </c>
      <c r="B178" s="97">
        <v>132.80000000000001</v>
      </c>
      <c r="C178" t="s">
        <v>596</v>
      </c>
      <c r="D178" s="46">
        <f>2*IMABS(C178)/$B$3</f>
        <v>1.5874789748952238</v>
      </c>
      <c r="E178" s="46">
        <f t="shared" si="6"/>
        <v>0.67578125</v>
      </c>
      <c r="F178" s="46">
        <f t="shared" si="7"/>
        <v>2.5200894957343909</v>
      </c>
    </row>
    <row r="179" spans="1:6" ht="15">
      <c r="A179" s="100">
        <v>1937</v>
      </c>
      <c r="B179" s="97">
        <v>190.6</v>
      </c>
      <c r="C179" t="s">
        <v>597</v>
      </c>
      <c r="D179" s="46">
        <f>2*IMABS(C179)/$B$3</f>
        <v>0.80902095917168426</v>
      </c>
      <c r="E179" s="46">
        <f t="shared" si="6"/>
        <v>0.6796875</v>
      </c>
      <c r="F179" s="46">
        <f t="shared" si="7"/>
        <v>0.654514912379072</v>
      </c>
    </row>
    <row r="180" spans="1:6" ht="15">
      <c r="A180" s="100">
        <v>1938</v>
      </c>
      <c r="B180" s="97">
        <v>182.6</v>
      </c>
      <c r="C180" t="s">
        <v>598</v>
      </c>
      <c r="D180" s="46">
        <f>2*IMABS(C180)/$B$3</f>
        <v>1.3146863772510455</v>
      </c>
      <c r="E180" s="46">
        <f t="shared" si="6"/>
        <v>0.68359375</v>
      </c>
      <c r="F180" s="46">
        <f t="shared" si="7"/>
        <v>1.7284002705294783</v>
      </c>
    </row>
    <row r="181" spans="1:6" ht="15">
      <c r="A181" s="100">
        <v>1939</v>
      </c>
      <c r="B181" s="97">
        <v>148</v>
      </c>
      <c r="C181" t="s">
        <v>599</v>
      </c>
      <c r="D181" s="46">
        <f>2*IMABS(C181)/$B$3</f>
        <v>2.8728282067196673</v>
      </c>
      <c r="E181" s="46">
        <f t="shared" si="6"/>
        <v>0.6875</v>
      </c>
      <c r="F181" s="46">
        <f t="shared" si="7"/>
        <v>8.2531419053241404</v>
      </c>
    </row>
    <row r="182" spans="1:6" ht="15">
      <c r="A182" s="100">
        <v>1940</v>
      </c>
      <c r="B182" s="97">
        <v>113</v>
      </c>
      <c r="C182" t="s">
        <v>600</v>
      </c>
      <c r="D182" s="46">
        <f>2*IMABS(C182)/$B$3</f>
        <v>2.5319321400404493</v>
      </c>
      <c r="E182" s="46">
        <f t="shared" si="6"/>
        <v>0.69140625</v>
      </c>
      <c r="F182" s="46">
        <f t="shared" si="7"/>
        <v>6.4106803617698098</v>
      </c>
    </row>
    <row r="183" spans="1:6" ht="15">
      <c r="A183" s="100">
        <v>1941</v>
      </c>
      <c r="B183" s="97">
        <v>79.2</v>
      </c>
      <c r="C183" t="s">
        <v>601</v>
      </c>
      <c r="D183" s="46">
        <f>2*IMABS(C183)/$B$3</f>
        <v>0.92368002444133546</v>
      </c>
      <c r="E183" s="46">
        <f t="shared" si="6"/>
        <v>0.6953125</v>
      </c>
      <c r="F183" s="46">
        <f t="shared" si="7"/>
        <v>0.85318478755194604</v>
      </c>
    </row>
    <row r="184" spans="1:6" ht="15">
      <c r="A184" s="100">
        <v>1942</v>
      </c>
      <c r="B184" s="97">
        <v>50.8</v>
      </c>
      <c r="C184" t="s">
        <v>602</v>
      </c>
      <c r="D184" s="46">
        <f>2*IMABS(C184)/$B$3</f>
        <v>0.54314414060962146</v>
      </c>
      <c r="E184" s="46">
        <f t="shared" si="6"/>
        <v>0.69921875</v>
      </c>
      <c r="F184" s="46">
        <f t="shared" si="7"/>
        <v>0.29500555747856427</v>
      </c>
    </row>
    <row r="185" spans="1:6" ht="15">
      <c r="A185" s="100">
        <v>1943</v>
      </c>
      <c r="B185" s="97">
        <v>27.1</v>
      </c>
      <c r="C185" t="s">
        <v>603</v>
      </c>
      <c r="D185" s="46">
        <f>2*IMABS(C185)/$B$3</f>
        <v>0.53081844978605874</v>
      </c>
      <c r="E185" s="46">
        <f t="shared" si="6"/>
        <v>0.703125</v>
      </c>
      <c r="F185" s="46">
        <f t="shared" si="7"/>
        <v>0.28176822663327455</v>
      </c>
    </row>
    <row r="186" spans="1:6" ht="15">
      <c r="A186" s="100">
        <v>1944</v>
      </c>
      <c r="B186" s="97">
        <v>16.100000000000001</v>
      </c>
      <c r="C186" t="s">
        <v>604</v>
      </c>
      <c r="D186" s="46">
        <f>2*IMABS(C186)/$B$3</f>
        <v>1.3252941401824474</v>
      </c>
      <c r="E186" s="46">
        <f t="shared" si="6"/>
        <v>0.70703125</v>
      </c>
      <c r="F186" s="46">
        <f t="shared" si="7"/>
        <v>1.7564045580019325</v>
      </c>
    </row>
    <row r="187" spans="1:6" ht="15">
      <c r="A187" s="100">
        <v>1945</v>
      </c>
      <c r="B187" s="97">
        <v>55.3</v>
      </c>
      <c r="C187" t="s">
        <v>605</v>
      </c>
      <c r="D187" s="46">
        <f>2*IMABS(C187)/$B$3</f>
        <v>2.3170744266350667</v>
      </c>
      <c r="E187" s="46">
        <f t="shared" si="6"/>
        <v>0.7109375</v>
      </c>
      <c r="F187" s="46">
        <f t="shared" si="7"/>
        <v>5.3688338985662227</v>
      </c>
    </row>
    <row r="188" spans="1:6" ht="15">
      <c r="A188" s="100">
        <v>1946</v>
      </c>
      <c r="B188" s="97">
        <v>154.30000000000001</v>
      </c>
      <c r="C188" t="s">
        <v>606</v>
      </c>
      <c r="D188" s="46">
        <f>2*IMABS(C188)/$B$3</f>
        <v>2.1615833215954008</v>
      </c>
      <c r="E188" s="46">
        <f t="shared" si="6"/>
        <v>0.71484375</v>
      </c>
      <c r="F188" s="46">
        <f t="shared" si="7"/>
        <v>4.6724424561994056</v>
      </c>
    </row>
    <row r="189" spans="1:6" ht="15">
      <c r="A189" s="100">
        <v>1947</v>
      </c>
      <c r="B189" s="97">
        <v>214.7</v>
      </c>
      <c r="C189" t="s">
        <v>607</v>
      </c>
      <c r="D189" s="46">
        <f>2*IMABS(C189)/$B$3</f>
        <v>0.60244156225544909</v>
      </c>
      <c r="E189" s="46">
        <f t="shared" si="6"/>
        <v>0.71875</v>
      </c>
      <c r="F189" s="46">
        <f t="shared" si="7"/>
        <v>0.36293583593278617</v>
      </c>
    </row>
    <row r="190" spans="1:6" ht="15">
      <c r="A190" s="100">
        <v>1948</v>
      </c>
      <c r="B190" s="97">
        <v>193</v>
      </c>
      <c r="C190" t="s">
        <v>608</v>
      </c>
      <c r="D190" s="46">
        <f>2*IMABS(C190)/$B$3</f>
        <v>1.9318434077808913</v>
      </c>
      <c r="E190" s="46">
        <f t="shared" si="6"/>
        <v>0.72265625</v>
      </c>
      <c r="F190" s="46">
        <f t="shared" si="7"/>
        <v>3.732018952186487</v>
      </c>
    </row>
    <row r="191" spans="1:6" ht="15">
      <c r="A191" s="100">
        <v>1949</v>
      </c>
      <c r="B191" s="97">
        <v>190.7</v>
      </c>
      <c r="C191" t="s">
        <v>609</v>
      </c>
      <c r="D191" s="46">
        <f>2*IMABS(C191)/$B$3</f>
        <v>2.1692614374708254</v>
      </c>
      <c r="E191" s="46">
        <f t="shared" si="6"/>
        <v>0.7265625</v>
      </c>
      <c r="F191" s="46">
        <f t="shared" si="7"/>
        <v>4.7056951840979924</v>
      </c>
    </row>
    <row r="192" spans="1:6" ht="15">
      <c r="A192" s="100">
        <v>1950</v>
      </c>
      <c r="B192" s="97">
        <v>118.9</v>
      </c>
      <c r="C192" t="s">
        <v>610</v>
      </c>
      <c r="D192" s="46">
        <f>2*IMABS(C192)/$B$3</f>
        <v>2.218485767208036</v>
      </c>
      <c r="E192" s="46">
        <f t="shared" si="6"/>
        <v>0.73046875</v>
      </c>
      <c r="F192" s="46">
        <f t="shared" si="7"/>
        <v>4.9216790993046287</v>
      </c>
    </row>
    <row r="193" spans="1:6" ht="15">
      <c r="A193" s="100">
        <v>1951</v>
      </c>
      <c r="B193" s="97">
        <v>98.3</v>
      </c>
      <c r="C193" t="s">
        <v>611</v>
      </c>
      <c r="D193" s="46">
        <f>2*IMABS(C193)/$B$3</f>
        <v>1.5280202369039566</v>
      </c>
      <c r="E193" s="46">
        <f t="shared" si="6"/>
        <v>0.734375</v>
      </c>
      <c r="F193" s="46">
        <f t="shared" si="7"/>
        <v>2.3348458443880236</v>
      </c>
    </row>
    <row r="194" spans="1:6" ht="15">
      <c r="A194" s="100">
        <v>1952</v>
      </c>
      <c r="B194" s="97">
        <v>45</v>
      </c>
      <c r="C194" t="s">
        <v>612</v>
      </c>
      <c r="D194" s="46">
        <f>2*IMABS(C194)/$B$3</f>
        <v>1.2133751373082022</v>
      </c>
      <c r="E194" s="46">
        <f t="shared" si="6"/>
        <v>0.73828125</v>
      </c>
      <c r="F194" s="46">
        <f t="shared" si="7"/>
        <v>1.4722792238376987</v>
      </c>
    </row>
    <row r="195" spans="1:6" ht="15">
      <c r="A195" s="100">
        <v>1953</v>
      </c>
      <c r="B195" s="97">
        <v>20.100000000000001</v>
      </c>
      <c r="C195" t="s">
        <v>613</v>
      </c>
      <c r="D195" s="46">
        <f>2*IMABS(C195)/$B$3</f>
        <v>2.4398846805229635</v>
      </c>
      <c r="E195" s="46">
        <f t="shared" si="6"/>
        <v>0.7421875</v>
      </c>
      <c r="F195" s="46">
        <f t="shared" si="7"/>
        <v>5.9530372542506438</v>
      </c>
    </row>
    <row r="196" spans="1:6" ht="15">
      <c r="A196" s="100">
        <v>1954</v>
      </c>
      <c r="B196" s="97">
        <v>6.6</v>
      </c>
      <c r="C196" t="s">
        <v>614</v>
      </c>
      <c r="D196" s="46">
        <f>2*IMABS(C196)/$B$3</f>
        <v>2.4939086922227363</v>
      </c>
      <c r="E196" s="46">
        <f t="shared" si="6"/>
        <v>0.74609375</v>
      </c>
      <c r="F196" s="46">
        <f t="shared" si="7"/>
        <v>6.2195805651441187</v>
      </c>
    </row>
    <row r="197" spans="1:6" ht="15">
      <c r="A197" s="100">
        <v>1955</v>
      </c>
      <c r="B197" s="97">
        <v>54.2</v>
      </c>
      <c r="C197" t="s">
        <v>615</v>
      </c>
      <c r="D197" s="46">
        <f>2*IMABS(C197)/$B$3</f>
        <v>1.2000254310456289</v>
      </c>
      <c r="E197" s="46">
        <f t="shared" si="6"/>
        <v>0.75</v>
      </c>
      <c r="F197" s="46">
        <f t="shared" si="7"/>
        <v>1.4400610351562473</v>
      </c>
    </row>
    <row r="198" spans="1:6" ht="15">
      <c r="A198" s="100">
        <v>1956</v>
      </c>
      <c r="B198" s="97">
        <v>200.7</v>
      </c>
      <c r="C198" t="s">
        <v>616</v>
      </c>
      <c r="D198" s="46">
        <f>2*IMABS(C198)/$B$3</f>
        <v>2.6036137916588094</v>
      </c>
      <c r="E198" s="46">
        <f t="shared" si="6"/>
        <v>0.75390625</v>
      </c>
      <c r="F198" s="46">
        <f t="shared" si="7"/>
        <v>6.7788047761159618</v>
      </c>
    </row>
    <row r="199" spans="1:6" ht="15">
      <c r="A199" s="100">
        <v>1957</v>
      </c>
      <c r="B199" s="97">
        <v>269.3</v>
      </c>
      <c r="C199" t="s">
        <v>617</v>
      </c>
      <c r="D199" s="46">
        <f>2*IMABS(C199)/$B$3</f>
        <v>1.5505633942433537</v>
      </c>
      <c r="E199" s="46">
        <f t="shared" ref="E199:E260" si="8">E198+$E$6</f>
        <v>0.7578125</v>
      </c>
      <c r="F199" s="46">
        <f t="shared" ref="F199:F260" si="9">D199^2</f>
        <v>2.4042468395674699</v>
      </c>
    </row>
    <row r="200" spans="1:6" ht="15">
      <c r="A200" s="100">
        <v>1958</v>
      </c>
      <c r="B200" s="97">
        <v>261.7</v>
      </c>
      <c r="C200" t="s">
        <v>618</v>
      </c>
      <c r="D200" s="46">
        <f>2*IMABS(C200)/$B$3</f>
        <v>1.7512656279298504</v>
      </c>
      <c r="E200" s="46">
        <f t="shared" si="8"/>
        <v>0.76171875</v>
      </c>
      <c r="F200" s="46">
        <f t="shared" si="9"/>
        <v>3.0669312995685334</v>
      </c>
    </row>
    <row r="201" spans="1:6" ht="15">
      <c r="A201" s="100">
        <v>1959</v>
      </c>
      <c r="B201" s="97">
        <v>225.1</v>
      </c>
      <c r="C201" t="s">
        <v>619</v>
      </c>
      <c r="D201" s="46">
        <f>2*IMABS(C201)/$B$3</f>
        <v>0.42773265004467381</v>
      </c>
      <c r="E201" s="46">
        <f t="shared" si="8"/>
        <v>0.765625</v>
      </c>
      <c r="F201" s="46">
        <f t="shared" si="9"/>
        <v>0.18295521991423941</v>
      </c>
    </row>
    <row r="202" spans="1:6" ht="15">
      <c r="A202" s="100">
        <v>1960</v>
      </c>
      <c r="B202" s="97">
        <v>159</v>
      </c>
      <c r="C202" t="s">
        <v>620</v>
      </c>
      <c r="D202" s="46">
        <f>2*IMABS(C202)/$B$3</f>
        <v>1.6085164991230532</v>
      </c>
      <c r="E202" s="46">
        <f t="shared" si="8"/>
        <v>0.76953125</v>
      </c>
      <c r="F202" s="46">
        <f t="shared" si="9"/>
        <v>2.5873253279510831</v>
      </c>
    </row>
    <row r="203" spans="1:6" ht="15">
      <c r="A203" s="100">
        <v>1961</v>
      </c>
      <c r="B203" s="97">
        <v>76.400000000000006</v>
      </c>
      <c r="C203" t="s">
        <v>621</v>
      </c>
      <c r="D203" s="46">
        <f>2*IMABS(C203)/$B$3</f>
        <v>1.8593267606937591</v>
      </c>
      <c r="E203" s="46">
        <f t="shared" si="8"/>
        <v>0.7734375</v>
      </c>
      <c r="F203" s="46">
        <f t="shared" si="9"/>
        <v>3.4570960030319475</v>
      </c>
    </row>
    <row r="204" spans="1:6" ht="15">
      <c r="A204" s="100">
        <v>1962</v>
      </c>
      <c r="B204" s="97">
        <v>53.4</v>
      </c>
      <c r="C204" t="s">
        <v>622</v>
      </c>
      <c r="D204" s="46">
        <f>2*IMABS(C204)/$B$3</f>
        <v>3.4081771722097569</v>
      </c>
      <c r="E204" s="46">
        <f t="shared" si="8"/>
        <v>0.77734375</v>
      </c>
      <c r="F204" s="46">
        <f t="shared" si="9"/>
        <v>11.615671637171696</v>
      </c>
    </row>
    <row r="205" spans="1:6" ht="15">
      <c r="A205" s="100">
        <v>1963</v>
      </c>
      <c r="B205" s="97">
        <v>39.9</v>
      </c>
      <c r="C205" t="s">
        <v>623</v>
      </c>
      <c r="D205" s="46">
        <f>2*IMABS(C205)/$B$3</f>
        <v>4.5959998024372899</v>
      </c>
      <c r="E205" s="46">
        <f t="shared" si="8"/>
        <v>0.78125</v>
      </c>
      <c r="F205" s="46">
        <f t="shared" si="9"/>
        <v>21.123214184003608</v>
      </c>
    </row>
    <row r="206" spans="1:6" ht="15">
      <c r="A206" s="100">
        <v>1964</v>
      </c>
      <c r="B206" s="97">
        <v>15</v>
      </c>
      <c r="C206" t="s">
        <v>624</v>
      </c>
      <c r="D206" s="46">
        <f>2*IMABS(C206)/$B$3</f>
        <v>2.4880183439531032</v>
      </c>
      <c r="E206" s="46">
        <f t="shared" si="8"/>
        <v>0.78515625</v>
      </c>
      <c r="F206" s="46">
        <f t="shared" si="9"/>
        <v>6.1902352798471423</v>
      </c>
    </row>
    <row r="207" spans="1:6" ht="15">
      <c r="A207" s="100">
        <v>1965</v>
      </c>
      <c r="B207" s="97">
        <v>22</v>
      </c>
      <c r="C207" t="s">
        <v>625</v>
      </c>
      <c r="D207" s="46">
        <f>2*IMABS(C207)/$B$3</f>
        <v>0.95580081074465717</v>
      </c>
      <c r="E207" s="46">
        <f t="shared" si="8"/>
        <v>0.7890625</v>
      </c>
      <c r="F207" s="46">
        <f t="shared" si="9"/>
        <v>0.91355518982014394</v>
      </c>
    </row>
    <row r="208" spans="1:6" ht="15">
      <c r="A208" s="100">
        <v>1966</v>
      </c>
      <c r="B208" s="97">
        <v>66.8</v>
      </c>
      <c r="C208" t="s">
        <v>626</v>
      </c>
      <c r="D208" s="46">
        <f>2*IMABS(C208)/$B$3</f>
        <v>7.2334757060017347</v>
      </c>
      <c r="E208" s="46">
        <f t="shared" si="8"/>
        <v>0.79296875</v>
      </c>
      <c r="F208" s="46">
        <f t="shared" si="9"/>
        <v>52.323170789317295</v>
      </c>
    </row>
    <row r="209" spans="1:6" ht="15">
      <c r="A209" s="100">
        <v>1967</v>
      </c>
      <c r="B209" s="97">
        <v>132.9</v>
      </c>
      <c r="C209" t="s">
        <v>627</v>
      </c>
      <c r="D209" s="46">
        <f>2*IMABS(C209)/$B$3</f>
        <v>2.3406881676447568</v>
      </c>
      <c r="E209" s="46">
        <f t="shared" si="8"/>
        <v>0.796875</v>
      </c>
      <c r="F209" s="46">
        <f t="shared" si="9"/>
        <v>5.478821098152169</v>
      </c>
    </row>
    <row r="210" spans="1:6" ht="15">
      <c r="A210" s="100">
        <v>1968</v>
      </c>
      <c r="B210" s="97">
        <v>150</v>
      </c>
      <c r="C210" t="s">
        <v>628</v>
      </c>
      <c r="D210" s="46">
        <f>2*IMABS(C210)/$B$3</f>
        <v>2.871076154493255</v>
      </c>
      <c r="E210" s="46">
        <f t="shared" si="8"/>
        <v>0.80078125</v>
      </c>
      <c r="F210" s="46">
        <f t="shared" si="9"/>
        <v>8.2430782848997772</v>
      </c>
    </row>
    <row r="211" spans="1:6" ht="15">
      <c r="A211" s="100">
        <v>1969</v>
      </c>
      <c r="B211" s="97">
        <v>149.4</v>
      </c>
      <c r="C211" t="s">
        <v>629</v>
      </c>
      <c r="D211" s="46">
        <f>2*IMABS(C211)/$B$3</f>
        <v>4.8901954805426762</v>
      </c>
      <c r="E211" s="46">
        <f t="shared" si="8"/>
        <v>0.8046875</v>
      </c>
      <c r="F211" s="46">
        <f t="shared" si="9"/>
        <v>23.914011837920015</v>
      </c>
    </row>
    <row r="212" spans="1:6" ht="15">
      <c r="A212" s="100">
        <v>1970</v>
      </c>
      <c r="B212" s="97">
        <v>148</v>
      </c>
      <c r="C212" t="s">
        <v>630</v>
      </c>
      <c r="D212" s="46">
        <f>2*IMABS(C212)/$B$3</f>
        <v>4.9992478801413212</v>
      </c>
      <c r="E212" s="46">
        <f t="shared" si="8"/>
        <v>0.80859375</v>
      </c>
      <c r="F212" s="46">
        <f t="shared" si="9"/>
        <v>24.992479367097495</v>
      </c>
    </row>
    <row r="213" spans="1:6" ht="15">
      <c r="A213" s="100">
        <v>1971</v>
      </c>
      <c r="B213" s="97">
        <v>94.4</v>
      </c>
      <c r="C213" t="s">
        <v>631</v>
      </c>
      <c r="D213" s="46">
        <f>2*IMABS(C213)/$B$3</f>
        <v>2.5529303848198599</v>
      </c>
      <c r="E213" s="46">
        <f t="shared" si="8"/>
        <v>0.8125</v>
      </c>
      <c r="F213" s="46">
        <f t="shared" si="9"/>
        <v>6.5174535497364783</v>
      </c>
    </row>
    <row r="214" spans="1:6" ht="15">
      <c r="A214" s="100">
        <v>1972</v>
      </c>
      <c r="B214" s="97">
        <v>97.6</v>
      </c>
      <c r="C214" t="s">
        <v>632</v>
      </c>
      <c r="D214" s="46">
        <f>2*IMABS(C214)/$B$3</f>
        <v>8.2255970305208415</v>
      </c>
      <c r="E214" s="46">
        <f t="shared" si="8"/>
        <v>0.81640625</v>
      </c>
      <c r="F214" s="46">
        <f t="shared" si="9"/>
        <v>67.660446508513289</v>
      </c>
    </row>
    <row r="215" spans="1:6" ht="15">
      <c r="A215" s="100">
        <v>1973</v>
      </c>
      <c r="B215" s="97">
        <v>54.1</v>
      </c>
      <c r="C215" t="s">
        <v>633</v>
      </c>
      <c r="D215" s="46">
        <f>2*IMABS(C215)/$B$3</f>
        <v>3.0031711265827923</v>
      </c>
      <c r="E215" s="46">
        <f t="shared" si="8"/>
        <v>0.8203125</v>
      </c>
      <c r="F215" s="46">
        <f t="shared" si="9"/>
        <v>9.0190368155405576</v>
      </c>
    </row>
    <row r="216" spans="1:6" ht="15">
      <c r="A216" s="100">
        <v>1974</v>
      </c>
      <c r="B216" s="97">
        <v>49.2</v>
      </c>
      <c r="C216" t="s">
        <v>634</v>
      </c>
      <c r="D216" s="46">
        <f>2*IMABS(C216)/$B$3</f>
        <v>7.1600281307330951</v>
      </c>
      <c r="E216" s="46">
        <f t="shared" si="8"/>
        <v>0.82421875</v>
      </c>
      <c r="F216" s="46">
        <f t="shared" si="9"/>
        <v>51.266002832889257</v>
      </c>
    </row>
    <row r="217" spans="1:6" ht="15">
      <c r="A217" s="100">
        <v>1975</v>
      </c>
      <c r="B217" s="97">
        <v>22.5</v>
      </c>
      <c r="C217" t="s">
        <v>635</v>
      </c>
      <c r="D217" s="46">
        <f>2*IMABS(C217)/$B$3</f>
        <v>5.2521631146734844</v>
      </c>
      <c r="E217" s="46">
        <f t="shared" si="8"/>
        <v>0.828125</v>
      </c>
      <c r="F217" s="46">
        <f t="shared" si="9"/>
        <v>27.585217383136676</v>
      </c>
    </row>
    <row r="218" spans="1:6" ht="15">
      <c r="A218" s="100">
        <v>1976</v>
      </c>
      <c r="B218" s="97">
        <v>18.399999999999999</v>
      </c>
      <c r="C218" t="s">
        <v>636</v>
      </c>
      <c r="D218" s="46">
        <f>2*IMABS(C218)/$B$3</f>
        <v>4.9360286244628693</v>
      </c>
      <c r="E218" s="46">
        <f t="shared" si="8"/>
        <v>0.83203125</v>
      </c>
      <c r="F218" s="46">
        <f t="shared" si="9"/>
        <v>24.364378581516807</v>
      </c>
    </row>
    <row r="219" spans="1:6" ht="15">
      <c r="A219" s="100">
        <v>1977</v>
      </c>
      <c r="B219" s="97">
        <v>39.299999999999997</v>
      </c>
      <c r="C219" t="s">
        <v>637</v>
      </c>
      <c r="D219" s="46">
        <f>2*IMABS(C219)/$B$3</f>
        <v>2.9195054092881976</v>
      </c>
      <c r="E219" s="46">
        <f t="shared" si="8"/>
        <v>0.8359375</v>
      </c>
      <c r="F219" s="46">
        <f t="shared" si="9"/>
        <v>8.5235118348630454</v>
      </c>
    </row>
    <row r="220" spans="1:6" ht="15">
      <c r="A220" s="100">
        <v>1978</v>
      </c>
      <c r="B220" s="97">
        <v>131</v>
      </c>
      <c r="C220" t="s">
        <v>638</v>
      </c>
      <c r="D220" s="46">
        <f>2*IMABS(C220)/$B$3</f>
        <v>1.0803101540887119</v>
      </c>
      <c r="E220" s="46">
        <f t="shared" si="8"/>
        <v>0.83984375</v>
      </c>
      <c r="F220" s="46">
        <f t="shared" si="9"/>
        <v>1.1670700290271765</v>
      </c>
    </row>
    <row r="221" spans="1:6" ht="15">
      <c r="A221" s="100">
        <v>1979</v>
      </c>
      <c r="B221" s="97">
        <v>220.1</v>
      </c>
      <c r="C221" t="s">
        <v>639</v>
      </c>
      <c r="D221" s="46">
        <f>2*IMABS(C221)/$B$3</f>
        <v>3.5566604755453506</v>
      </c>
      <c r="E221" s="46">
        <f t="shared" si="8"/>
        <v>0.84375</v>
      </c>
      <c r="F221" s="46">
        <f t="shared" si="9"/>
        <v>12.64983373830648</v>
      </c>
    </row>
    <row r="222" spans="1:6" ht="15">
      <c r="A222" s="100">
        <v>1980</v>
      </c>
      <c r="B222" s="97">
        <v>218.9</v>
      </c>
      <c r="C222" t="s">
        <v>640</v>
      </c>
      <c r="D222" s="46">
        <f>2*IMABS(C222)/$B$3</f>
        <v>1.8755869087763859</v>
      </c>
      <c r="E222" s="46">
        <f t="shared" si="8"/>
        <v>0.84765625</v>
      </c>
      <c r="F222" s="46">
        <f t="shared" si="9"/>
        <v>3.517826252373359</v>
      </c>
    </row>
    <row r="223" spans="1:6" ht="15">
      <c r="A223" s="100">
        <v>1981</v>
      </c>
      <c r="B223" s="97">
        <v>198.9</v>
      </c>
      <c r="C223" t="s">
        <v>641</v>
      </c>
      <c r="D223" s="46">
        <f>2*IMABS(C223)/$B$3</f>
        <v>4.68155992099872</v>
      </c>
      <c r="E223" s="46">
        <f t="shared" si="8"/>
        <v>0.8515625</v>
      </c>
      <c r="F223" s="46">
        <f t="shared" si="9"/>
        <v>21.917003293901541</v>
      </c>
    </row>
    <row r="224" spans="1:6" ht="15">
      <c r="A224" s="100">
        <v>1982</v>
      </c>
      <c r="B224" s="97">
        <v>162.4</v>
      </c>
      <c r="C224" t="s">
        <v>642</v>
      </c>
      <c r="D224" s="46">
        <f>2*IMABS(C224)/$B$3</f>
        <v>1.3516334636314014</v>
      </c>
      <c r="E224" s="46">
        <f t="shared" si="8"/>
        <v>0.85546875</v>
      </c>
      <c r="F224" s="46">
        <f t="shared" si="9"/>
        <v>1.8269130200082189</v>
      </c>
    </row>
    <row r="225" spans="1:6" ht="15">
      <c r="A225" s="100">
        <v>1983</v>
      </c>
      <c r="B225" s="97">
        <v>91</v>
      </c>
      <c r="C225" t="s">
        <v>643</v>
      </c>
      <c r="D225" s="46">
        <f>2*IMABS(C225)/$B$3</f>
        <v>6.2438541889022314</v>
      </c>
      <c r="E225" s="46">
        <f t="shared" si="8"/>
        <v>0.859375</v>
      </c>
      <c r="F225" s="46">
        <f t="shared" si="9"/>
        <v>38.985715132271942</v>
      </c>
    </row>
    <row r="226" spans="1:6" ht="15">
      <c r="A226" s="100">
        <v>1984</v>
      </c>
      <c r="B226" s="97">
        <v>60.5</v>
      </c>
      <c r="C226" t="s">
        <v>644</v>
      </c>
      <c r="D226" s="46">
        <f>2*IMABS(C226)/$B$3</f>
        <v>4.067034244517151</v>
      </c>
      <c r="E226" s="46">
        <f t="shared" si="8"/>
        <v>0.86328125</v>
      </c>
      <c r="F226" s="46">
        <f t="shared" si="9"/>
        <v>16.540767546075195</v>
      </c>
    </row>
    <row r="227" spans="1:6" ht="15">
      <c r="A227" s="100">
        <v>1985</v>
      </c>
      <c r="B227" s="97">
        <v>20.6</v>
      </c>
      <c r="C227" t="s">
        <v>645</v>
      </c>
      <c r="D227" s="46">
        <f>2*IMABS(C227)/$B$3</f>
        <v>8.4161631977273839</v>
      </c>
      <c r="E227" s="46">
        <f t="shared" si="8"/>
        <v>0.8671875</v>
      </c>
      <c r="F227" s="46">
        <f t="shared" si="9"/>
        <v>70.831802970780828</v>
      </c>
    </row>
    <row r="228" spans="1:6" ht="15">
      <c r="A228" s="100">
        <v>1986</v>
      </c>
      <c r="B228" s="97">
        <v>14.8</v>
      </c>
      <c r="C228" t="s">
        <v>646</v>
      </c>
      <c r="D228" s="46">
        <f>2*IMABS(C228)/$B$3</f>
        <v>7.21012608797054</v>
      </c>
      <c r="E228" s="46">
        <f t="shared" si="8"/>
        <v>0.87109375</v>
      </c>
      <c r="F228" s="46">
        <f t="shared" si="9"/>
        <v>51.985918204433361</v>
      </c>
    </row>
    <row r="229" spans="1:6" ht="15">
      <c r="A229" s="100">
        <v>1987</v>
      </c>
      <c r="B229" s="97">
        <v>33.9</v>
      </c>
      <c r="C229" t="s">
        <v>647</v>
      </c>
      <c r="D229" s="46">
        <f>2*IMABS(C229)/$B$3</f>
        <v>11.194891486999293</v>
      </c>
      <c r="E229" s="46">
        <f t="shared" si="8"/>
        <v>0.875</v>
      </c>
      <c r="F229" s="46">
        <f t="shared" si="9"/>
        <v>125.32559540568923</v>
      </c>
    </row>
    <row r="230" spans="1:6" ht="15">
      <c r="A230" s="100">
        <v>1988</v>
      </c>
      <c r="B230" s="97">
        <v>123</v>
      </c>
      <c r="C230" t="s">
        <v>648</v>
      </c>
      <c r="D230" s="46">
        <f>2*IMABS(C230)/$B$3</f>
        <v>6.3731450431204735</v>
      </c>
      <c r="E230" s="46">
        <f t="shared" si="8"/>
        <v>0.87890625</v>
      </c>
      <c r="F230" s="46">
        <f t="shared" si="9"/>
        <v>40.616977740651059</v>
      </c>
    </row>
    <row r="231" spans="1:6" ht="15">
      <c r="A231" s="100">
        <v>1989</v>
      </c>
      <c r="B231" s="97">
        <v>211.1</v>
      </c>
      <c r="C231" t="s">
        <v>649</v>
      </c>
      <c r="D231" s="46">
        <f>2*IMABS(C231)/$B$3</f>
        <v>13.517826472908935</v>
      </c>
      <c r="E231" s="46">
        <f t="shared" si="8"/>
        <v>0.8828125</v>
      </c>
      <c r="F231" s="46">
        <f t="shared" si="9"/>
        <v>182.73163255167762</v>
      </c>
    </row>
    <row r="232" spans="1:6" ht="15">
      <c r="A232" s="100">
        <v>1990</v>
      </c>
      <c r="B232" s="97">
        <v>191.8</v>
      </c>
      <c r="C232" t="s">
        <v>650</v>
      </c>
      <c r="D232" s="46">
        <f>2*IMABS(C232)/$B$3</f>
        <v>12.202743220663226</v>
      </c>
      <c r="E232" s="46">
        <f t="shared" si="8"/>
        <v>0.88671875</v>
      </c>
      <c r="F232" s="46">
        <f t="shared" si="9"/>
        <v>148.90694210944233</v>
      </c>
    </row>
    <row r="233" spans="1:6" ht="15">
      <c r="A233" s="100">
        <v>1991</v>
      </c>
      <c r="B233" s="97">
        <v>203.3</v>
      </c>
      <c r="C233" t="s">
        <v>651</v>
      </c>
      <c r="D233" s="46">
        <f>2*IMABS(C233)/$B$3</f>
        <v>7.6223434935436476</v>
      </c>
      <c r="E233" s="46">
        <f t="shared" si="8"/>
        <v>0.890625</v>
      </c>
      <c r="F233" s="46">
        <f t="shared" si="9"/>
        <v>58.100120333567176</v>
      </c>
    </row>
    <row r="234" spans="1:6" ht="15">
      <c r="A234" s="100">
        <v>1992</v>
      </c>
      <c r="B234" s="97">
        <v>133</v>
      </c>
      <c r="C234" t="s">
        <v>652</v>
      </c>
      <c r="D234" s="46">
        <f>2*IMABS(C234)/$B$3</f>
        <v>9.1990866918730934</v>
      </c>
      <c r="E234" s="46">
        <f t="shared" si="8"/>
        <v>0.89453125</v>
      </c>
      <c r="F234" s="46">
        <f t="shared" si="9"/>
        <v>84.623195964596647</v>
      </c>
    </row>
    <row r="235" spans="1:6" ht="15">
      <c r="A235" s="100">
        <v>1993</v>
      </c>
      <c r="B235" s="97">
        <v>76.099999999999994</v>
      </c>
      <c r="C235" t="s">
        <v>653</v>
      </c>
      <c r="D235" s="46">
        <f>2*IMABS(C235)/$B$3</f>
        <v>20.060175181684663</v>
      </c>
      <c r="E235" s="46">
        <f t="shared" si="8"/>
        <v>0.8984375</v>
      </c>
      <c r="F235" s="46">
        <f t="shared" si="9"/>
        <v>402.41062831987728</v>
      </c>
    </row>
    <row r="236" spans="1:6" ht="15">
      <c r="A236" s="100">
        <v>1994</v>
      </c>
      <c r="B236" s="97">
        <v>44.9</v>
      </c>
      <c r="C236" t="s">
        <v>654</v>
      </c>
      <c r="D236" s="46">
        <f>2*IMABS(C236)/$B$3</f>
        <v>20.326416719270352</v>
      </c>
      <c r="E236" s="46">
        <f t="shared" si="8"/>
        <v>0.90234375</v>
      </c>
      <c r="F236" s="46">
        <f t="shared" si="9"/>
        <v>413.16321664543329</v>
      </c>
    </row>
    <row r="237" spans="1:6" ht="15">
      <c r="A237" s="100">
        <v>1995</v>
      </c>
      <c r="B237" s="97">
        <v>25.1</v>
      </c>
      <c r="C237" t="s">
        <v>655</v>
      </c>
      <c r="D237" s="46">
        <f>2*IMABS(C237)/$B$3</f>
        <v>40.213342386284673</v>
      </c>
      <c r="E237" s="46">
        <f t="shared" si="8"/>
        <v>0.90625</v>
      </c>
      <c r="F237" s="46">
        <f t="shared" si="9"/>
        <v>1617.1129058765594</v>
      </c>
    </row>
    <row r="238" spans="1:6" ht="15">
      <c r="A238" s="100">
        <v>1996</v>
      </c>
      <c r="B238" s="97">
        <v>11.6</v>
      </c>
      <c r="C238" t="s">
        <v>656</v>
      </c>
      <c r="D238" s="46">
        <f>2*IMABS(C238)/$B$3</f>
        <v>41.112815255938862</v>
      </c>
      <c r="E238" s="46">
        <f t="shared" si="8"/>
        <v>0.91015625</v>
      </c>
      <c r="F238" s="46">
        <f t="shared" si="9"/>
        <v>1690.2635782689592</v>
      </c>
    </row>
    <row r="239" spans="1:6" ht="15">
      <c r="A239" s="100">
        <v>1997</v>
      </c>
      <c r="B239" s="97">
        <v>28.9</v>
      </c>
      <c r="C239" t="s">
        <v>657</v>
      </c>
      <c r="D239" s="46">
        <f>2*IMABS(C239)/$B$3</f>
        <v>26.624039659885536</v>
      </c>
      <c r="E239" s="46">
        <f t="shared" si="8"/>
        <v>0.9140625</v>
      </c>
      <c r="F239" s="46">
        <f t="shared" si="9"/>
        <v>708.83948781115794</v>
      </c>
    </row>
    <row r="240" spans="1:6" ht="15">
      <c r="A240" s="100">
        <v>1998</v>
      </c>
      <c r="B240" s="97">
        <v>88.3</v>
      </c>
      <c r="C240" t="s">
        <v>658</v>
      </c>
      <c r="D240" s="46">
        <f>2*IMABS(C240)/$B$3</f>
        <v>7.4071819141261299</v>
      </c>
      <c r="E240" s="46">
        <f t="shared" si="8"/>
        <v>0.91796875</v>
      </c>
      <c r="F240" s="46">
        <f t="shared" si="9"/>
        <v>54.866343908957241</v>
      </c>
    </row>
    <row r="241" spans="1:6" ht="15">
      <c r="A241" s="100">
        <v>1999</v>
      </c>
      <c r="B241" s="97">
        <v>136.30000000000001</v>
      </c>
      <c r="C241" t="s">
        <v>659</v>
      </c>
      <c r="D241" s="46">
        <f>2*IMABS(C241)/$B$3</f>
        <v>5.0895622466304582</v>
      </c>
      <c r="E241" s="46">
        <f t="shared" si="8"/>
        <v>0.921875</v>
      </c>
      <c r="F241" s="46">
        <f t="shared" si="9"/>
        <v>25.903643862326078</v>
      </c>
    </row>
    <row r="242" spans="1:6" ht="15">
      <c r="A242" s="100">
        <v>2000</v>
      </c>
      <c r="B242" s="97">
        <v>173.9</v>
      </c>
      <c r="C242" t="s">
        <v>660</v>
      </c>
      <c r="D242" s="46">
        <f>2*IMABS(C242)/$B$3</f>
        <v>3.1583468454624426</v>
      </c>
      <c r="E242" s="46">
        <f t="shared" si="8"/>
        <v>0.92578125</v>
      </c>
      <c r="F242" s="46">
        <f t="shared" si="9"/>
        <v>9.9751547962425615</v>
      </c>
    </row>
    <row r="243" spans="1:6" ht="15">
      <c r="A243" s="100">
        <v>2001</v>
      </c>
      <c r="B243" s="97">
        <v>170.4</v>
      </c>
      <c r="C243" t="s">
        <v>661</v>
      </c>
      <c r="D243" s="46">
        <f>2*IMABS(C243)/$B$3</f>
        <v>8.9827552353894013</v>
      </c>
      <c r="E243" s="46">
        <f t="shared" si="8"/>
        <v>0.9296875</v>
      </c>
      <c r="F243" s="46">
        <f t="shared" si="9"/>
        <v>80.689891618915695</v>
      </c>
    </row>
    <row r="244" spans="1:6" ht="15">
      <c r="A244" s="100">
        <v>2002</v>
      </c>
      <c r="B244" s="97">
        <v>163.6</v>
      </c>
      <c r="C244" t="s">
        <v>662</v>
      </c>
      <c r="D244" s="46">
        <f>2*IMABS(C244)/$B$3</f>
        <v>10.795288383109449</v>
      </c>
      <c r="E244" s="46">
        <f t="shared" si="8"/>
        <v>0.93359375</v>
      </c>
      <c r="F244" s="46">
        <f t="shared" si="9"/>
        <v>116.53825127449782</v>
      </c>
    </row>
    <row r="245" spans="1:6" ht="15">
      <c r="A245" s="100">
        <v>2003</v>
      </c>
      <c r="B245" s="97">
        <v>99.3</v>
      </c>
      <c r="C245" t="s">
        <v>663</v>
      </c>
      <c r="D245" s="46">
        <f>2*IMABS(C245)/$B$3</f>
        <v>4.4238618940603542</v>
      </c>
      <c r="E245" s="46">
        <f t="shared" si="8"/>
        <v>0.9375</v>
      </c>
      <c r="F245" s="46">
        <f t="shared" si="9"/>
        <v>19.570554057719264</v>
      </c>
    </row>
    <row r="246" spans="1:6" ht="15">
      <c r="A246" s="100">
        <v>2004</v>
      </c>
      <c r="B246" s="97">
        <v>65.3</v>
      </c>
      <c r="C246" t="s">
        <v>664</v>
      </c>
      <c r="D246" s="46">
        <f>2*IMABS(C246)/$B$3</f>
        <v>5.1668321142996065</v>
      </c>
      <c r="E246" s="46">
        <f t="shared" si="8"/>
        <v>0.94140625</v>
      </c>
      <c r="F246" s="46">
        <f t="shared" si="9"/>
        <v>26.696154097357741</v>
      </c>
    </row>
    <row r="247" spans="1:6" ht="15">
      <c r="A247" s="100">
        <v>2005</v>
      </c>
      <c r="B247" s="97">
        <v>45.8</v>
      </c>
      <c r="C247" t="s">
        <v>665</v>
      </c>
      <c r="D247" s="46">
        <f>2*IMABS(C247)/$B$3</f>
        <v>3.8316566501738412</v>
      </c>
      <c r="E247" s="46">
        <f t="shared" si="8"/>
        <v>0.9453125</v>
      </c>
      <c r="F247" s="46">
        <f t="shared" si="9"/>
        <v>14.681592684821421</v>
      </c>
    </row>
    <row r="248" spans="1:6" ht="15">
      <c r="A248" s="100">
        <v>2006</v>
      </c>
      <c r="B248" s="97">
        <v>24.7</v>
      </c>
      <c r="C248" t="s">
        <v>666</v>
      </c>
      <c r="D248" s="46">
        <f>2*IMABS(C248)/$B$3</f>
        <v>2.7518775494316277</v>
      </c>
      <c r="E248" s="46">
        <f t="shared" si="8"/>
        <v>0.94921875</v>
      </c>
      <c r="F248" s="46">
        <f t="shared" si="9"/>
        <v>7.5728300470658203</v>
      </c>
    </row>
    <row r="249" spans="1:6" ht="15">
      <c r="A249" s="100">
        <v>2007</v>
      </c>
      <c r="B249" s="97">
        <v>12.6</v>
      </c>
      <c r="C249" t="s">
        <v>667</v>
      </c>
      <c r="D249" s="46">
        <f>2*IMABS(C249)/$B$3</f>
        <v>10.555858978607374</v>
      </c>
      <c r="E249" s="46">
        <f t="shared" si="8"/>
        <v>0.953125</v>
      </c>
      <c r="F249" s="46">
        <f t="shared" si="9"/>
        <v>111.4261587762459</v>
      </c>
    </row>
    <row r="250" spans="1:6" ht="15">
      <c r="A250" s="100">
        <v>2008</v>
      </c>
      <c r="B250" s="97">
        <v>4.2</v>
      </c>
      <c r="C250" t="s">
        <v>668</v>
      </c>
      <c r="D250" s="46">
        <f>2*IMABS(C250)/$B$3</f>
        <v>4.0647041552564627</v>
      </c>
      <c r="E250" s="46">
        <f t="shared" si="8"/>
        <v>0.95703125</v>
      </c>
      <c r="F250" s="46">
        <f t="shared" si="9"/>
        <v>16.521819869759153</v>
      </c>
    </row>
    <row r="251" spans="1:6" ht="15">
      <c r="A251" s="100">
        <v>2009</v>
      </c>
      <c r="B251" s="97">
        <v>4.8</v>
      </c>
      <c r="C251" t="s">
        <v>669</v>
      </c>
      <c r="D251" s="46">
        <f>2*IMABS(C251)/$B$3</f>
        <v>3.861501330138104</v>
      </c>
      <c r="E251" s="46">
        <f t="shared" si="8"/>
        <v>0.9609375</v>
      </c>
      <c r="F251" s="46">
        <f t="shared" si="9"/>
        <v>14.911192522658347</v>
      </c>
    </row>
    <row r="252" spans="1:6" ht="15">
      <c r="A252" s="100">
        <v>2010</v>
      </c>
      <c r="B252" s="97">
        <v>24.9</v>
      </c>
      <c r="C252" t="s">
        <v>670</v>
      </c>
      <c r="D252" s="46">
        <f>2*IMABS(C252)/$B$3</f>
        <v>6.9223731025847339</v>
      </c>
      <c r="E252" s="46">
        <f t="shared" si="8"/>
        <v>0.96484375</v>
      </c>
      <c r="F252" s="46">
        <f t="shared" si="9"/>
        <v>47.919249371388595</v>
      </c>
    </row>
    <row r="253" spans="1:6" ht="15">
      <c r="A253" s="100">
        <v>2011</v>
      </c>
      <c r="B253" s="97">
        <v>80.8</v>
      </c>
      <c r="C253" t="s">
        <v>671</v>
      </c>
      <c r="D253" s="46">
        <f>2*IMABS(C253)/$B$3</f>
        <v>2.5995266191350996</v>
      </c>
      <c r="E253" s="46">
        <f t="shared" si="8"/>
        <v>0.96875</v>
      </c>
      <c r="F253" s="46">
        <f t="shared" si="9"/>
        <v>6.7575386435919613</v>
      </c>
    </row>
    <row r="254" spans="1:6" ht="15">
      <c r="A254" s="100">
        <v>2012</v>
      </c>
      <c r="B254" s="97">
        <v>84.5</v>
      </c>
      <c r="C254" t="s">
        <v>672</v>
      </c>
      <c r="D254" s="46">
        <f>2*IMABS(C254)/$B$3</f>
        <v>3.2519588564133564</v>
      </c>
      <c r="E254" s="46">
        <f t="shared" si="8"/>
        <v>0.97265625</v>
      </c>
      <c r="F254" s="46">
        <f t="shared" si="9"/>
        <v>10.575236403805265</v>
      </c>
    </row>
    <row r="255" spans="1:6" ht="15">
      <c r="A255" s="100">
        <v>2013</v>
      </c>
      <c r="B255" s="97">
        <v>94</v>
      </c>
      <c r="C255" t="s">
        <v>673</v>
      </c>
      <c r="D255" s="46">
        <f>2*IMABS(C255)/$B$3</f>
        <v>11.80368375810176</v>
      </c>
      <c r="E255" s="46">
        <f t="shared" si="8"/>
        <v>0.9765625</v>
      </c>
      <c r="F255" s="46">
        <f t="shared" si="9"/>
        <v>139.3269502612753</v>
      </c>
    </row>
    <row r="256" spans="1:6" ht="15">
      <c r="A256" s="100">
        <v>2014</v>
      </c>
      <c r="B256" s="97">
        <v>113.3</v>
      </c>
      <c r="C256" t="s">
        <v>674</v>
      </c>
      <c r="D256" s="46">
        <f>2*IMABS(C256)/$B$3</f>
        <v>15.120590179842873</v>
      </c>
      <c r="E256" s="46">
        <f t="shared" si="8"/>
        <v>0.98046875</v>
      </c>
      <c r="F256" s="46">
        <f t="shared" si="9"/>
        <v>228.63224738676072</v>
      </c>
    </row>
    <row r="257" spans="1:6" ht="15">
      <c r="A257" s="100">
        <v>2015</v>
      </c>
      <c r="B257" s="97">
        <v>69.8</v>
      </c>
      <c r="C257" t="s">
        <v>675</v>
      </c>
      <c r="D257" s="46">
        <f>2*IMABS(C257)/$B$3</f>
        <v>15.327453637332338</v>
      </c>
      <c r="E257" s="46">
        <f t="shared" si="8"/>
        <v>0.984375</v>
      </c>
      <c r="F257" s="46">
        <f t="shared" si="9"/>
        <v>234.93083500457232</v>
      </c>
    </row>
    <row r="258" spans="1:6" ht="15">
      <c r="A258" s="100">
        <v>2016</v>
      </c>
      <c r="B258" s="97">
        <v>39.799999999999997</v>
      </c>
      <c r="C258" t="s">
        <v>676</v>
      </c>
      <c r="D258" s="46">
        <f>2*IMABS(C258)/$B$3</f>
        <v>20.805858231597387</v>
      </c>
      <c r="E258" s="46">
        <f t="shared" si="8"/>
        <v>0.98828125</v>
      </c>
      <c r="F258" s="46">
        <f t="shared" si="9"/>
        <v>432.88373675332878</v>
      </c>
    </row>
    <row r="259" spans="1:6" ht="15">
      <c r="A259" s="100">
        <v>2017</v>
      </c>
      <c r="B259" s="97">
        <v>21.7</v>
      </c>
      <c r="C259" t="s">
        <v>677</v>
      </c>
      <c r="D259" s="46">
        <f>2*IMABS(C259)/$B$3</f>
        <v>14.988568021665506</v>
      </c>
      <c r="E259" s="46">
        <f t="shared" si="8"/>
        <v>0.9921875</v>
      </c>
      <c r="F259" s="46">
        <f t="shared" si="9"/>
        <v>224.65717134009381</v>
      </c>
    </row>
    <row r="260" spans="1:6" ht="15">
      <c r="A260" s="100">
        <v>2018</v>
      </c>
      <c r="B260" s="97">
        <v>7</v>
      </c>
      <c r="C260" t="s">
        <v>678</v>
      </c>
      <c r="D260" s="46">
        <f>2*IMABS(C260)/$B$3</f>
        <v>12.783058474676972</v>
      </c>
      <c r="E260" s="46">
        <f t="shared" si="8"/>
        <v>0.99609375</v>
      </c>
      <c r="F260" s="46">
        <f t="shared" si="9"/>
        <v>163.40658396701076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8C78A-010E-419A-8A4F-C793DB6480F6}">
  <dimension ref="A1:V1029"/>
  <sheetViews>
    <sheetView topLeftCell="F1" workbookViewId="0">
      <selection activeCell="R1" sqref="R1"/>
    </sheetView>
  </sheetViews>
  <sheetFormatPr defaultColWidth="8.85546875" defaultRowHeight="15"/>
  <cols>
    <col min="1" max="1" width="7.5703125" style="88" bestFit="1" customWidth="1"/>
    <col min="2" max="2" width="7.7109375" style="88" bestFit="1" customWidth="1"/>
    <col min="3" max="3" width="35.85546875" style="88" customWidth="1"/>
    <col min="4" max="4" width="37.28515625" style="88" customWidth="1"/>
    <col min="5" max="5" width="11.140625" style="88" customWidth="1"/>
    <col min="6" max="7" width="8.85546875" style="88"/>
    <col min="8" max="8" width="9.5703125" style="88" bestFit="1" customWidth="1"/>
    <col min="9" max="9" width="8.85546875" style="88"/>
    <col min="10" max="10" width="12" style="88" customWidth="1"/>
    <col min="11" max="11" width="12" style="88" bestFit="1" customWidth="1"/>
    <col min="12" max="12" width="11.85546875" style="88" customWidth="1"/>
    <col min="13" max="13" width="14.7109375" style="88" bestFit="1" customWidth="1"/>
    <col min="14" max="14" width="8.85546875" style="88"/>
    <col min="15" max="15" width="10.7109375" style="88" bestFit="1" customWidth="1"/>
    <col min="16" max="19" width="8.85546875" style="88"/>
    <col min="21" max="16384" width="8.85546875" style="88"/>
  </cols>
  <sheetData>
    <row r="1" spans="1:22">
      <c r="A1" s="88" t="s">
        <v>418</v>
      </c>
      <c r="B1" s="102" t="s">
        <v>682</v>
      </c>
      <c r="C1" s="102" t="s">
        <v>685</v>
      </c>
      <c r="D1" s="88" t="s">
        <v>407</v>
      </c>
      <c r="E1" s="94" t="s">
        <v>419</v>
      </c>
      <c r="F1" s="88" t="s">
        <v>406</v>
      </c>
      <c r="G1" s="102" t="s">
        <v>417</v>
      </c>
      <c r="H1" s="102" t="s">
        <v>416</v>
      </c>
      <c r="I1" s="107" t="s">
        <v>1723</v>
      </c>
      <c r="K1" s="88">
        <f>1/12</f>
        <v>8.3333333333333329E-2</v>
      </c>
      <c r="L1" s="102" t="s">
        <v>1710</v>
      </c>
      <c r="U1" s="88" t="s">
        <v>417</v>
      </c>
      <c r="V1" s="88" t="s">
        <v>406</v>
      </c>
    </row>
    <row r="2" spans="1:22" ht="18">
      <c r="A2" s="88">
        <v>1934</v>
      </c>
      <c r="B2" s="88">
        <v>5</v>
      </c>
      <c r="C2" s="88">
        <v>32.9</v>
      </c>
      <c r="D2" t="s">
        <v>686</v>
      </c>
      <c r="E2" s="88">
        <f>IMABS(D2)/COUNT($C$2:$C$1025)</f>
        <v>96.500878906249994</v>
      </c>
      <c r="F2" s="88">
        <f>(E2^2)/2</f>
        <v>4656.2098148393625</v>
      </c>
      <c r="G2" s="88">
        <v>0</v>
      </c>
      <c r="H2" s="88">
        <f>J2/(2048/2)*$K$2</f>
        <v>0</v>
      </c>
      <c r="J2" s="88">
        <v>0</v>
      </c>
      <c r="K2" s="88">
        <f>1/(2*K1)</f>
        <v>6</v>
      </c>
      <c r="L2" s="102" t="s">
        <v>1726</v>
      </c>
      <c r="U2" s="88">
        <v>0</v>
      </c>
      <c r="V2" s="88">
        <v>4656.2098148393625</v>
      </c>
    </row>
    <row r="3" spans="1:22">
      <c r="A3" s="88">
        <v>1934</v>
      </c>
      <c r="B3" s="88">
        <v>6</v>
      </c>
      <c r="C3" s="88">
        <v>11.2</v>
      </c>
      <c r="D3" t="s">
        <v>687</v>
      </c>
      <c r="E3" s="88">
        <f t="shared" ref="E3:E66" si="0">(2*IMABS(D3))/COUNT($C$2:$C$1025)</f>
        <v>20.61486281212613</v>
      </c>
      <c r="F3" s="88">
        <f t="shared" ref="F3:F7" si="1">E3^2</f>
        <v>424.9725687627809</v>
      </c>
      <c r="G3" s="88">
        <f>G2+$K$8</f>
        <v>1.171875E-2</v>
      </c>
      <c r="H3" s="88">
        <f>J3/(1024/2)*$K$2</f>
        <v>1.171875E-2</v>
      </c>
      <c r="I3" s="88">
        <f>1/H3</f>
        <v>85.333333333333329</v>
      </c>
      <c r="J3" s="88">
        <v>1</v>
      </c>
      <c r="K3" s="88">
        <v>1024</v>
      </c>
      <c r="L3" s="102" t="s">
        <v>1711</v>
      </c>
      <c r="U3" s="88">
        <v>1.171875E-2</v>
      </c>
      <c r="V3" s="88">
        <v>424.9725687627809</v>
      </c>
    </row>
    <row r="4" spans="1:22" ht="18">
      <c r="A4" s="88">
        <v>1934</v>
      </c>
      <c r="B4" s="88">
        <v>7</v>
      </c>
      <c r="C4" s="88">
        <v>15.3</v>
      </c>
      <c r="D4" t="s">
        <v>688</v>
      </c>
      <c r="E4" s="88">
        <f t="shared" si="0"/>
        <v>22.092036203010341</v>
      </c>
      <c r="F4" s="88">
        <f t="shared" si="1"/>
        <v>488.05806359511956</v>
      </c>
      <c r="G4" s="88">
        <f t="shared" ref="G4:G67" si="2">G3+$K$8</f>
        <v>2.34375E-2</v>
      </c>
      <c r="H4" s="88">
        <f t="shared" ref="H4:H67" si="3">J4/(1024/2)*$K$2</f>
        <v>2.34375E-2</v>
      </c>
      <c r="I4" s="88">
        <f t="shared" ref="I4:I9" si="4">1/H4</f>
        <v>42.666666666666664</v>
      </c>
      <c r="J4" s="88">
        <v>2</v>
      </c>
      <c r="K4" s="88">
        <f>1/K1</f>
        <v>12</v>
      </c>
      <c r="L4" s="102" t="s">
        <v>1714</v>
      </c>
      <c r="U4" s="88">
        <v>2.34375E-2</v>
      </c>
      <c r="V4" s="88">
        <v>488.05806359511956</v>
      </c>
    </row>
    <row r="5" spans="1:22">
      <c r="A5" s="88">
        <v>1934</v>
      </c>
      <c r="B5" s="88">
        <v>8</v>
      </c>
      <c r="C5" s="88">
        <v>13.9</v>
      </c>
      <c r="D5" t="s">
        <v>689</v>
      </c>
      <c r="E5" s="88">
        <f t="shared" si="0"/>
        <v>2.5549470186211578</v>
      </c>
      <c r="F5" s="88">
        <f t="shared" si="1"/>
        <v>6.5277542679611429</v>
      </c>
      <c r="G5" s="88">
        <f t="shared" si="2"/>
        <v>3.515625E-2</v>
      </c>
      <c r="H5" s="88">
        <f t="shared" si="3"/>
        <v>3.515625E-2</v>
      </c>
      <c r="I5" s="88">
        <f t="shared" si="4"/>
        <v>28.444444444444443</v>
      </c>
      <c r="J5" s="88">
        <v>3</v>
      </c>
      <c r="K5" s="88">
        <f>K3*K1</f>
        <v>85.333333333333329</v>
      </c>
      <c r="L5" s="102" t="s">
        <v>1715</v>
      </c>
      <c r="U5" s="88">
        <v>3.515625E-2</v>
      </c>
      <c r="V5" s="88">
        <v>6.5277542679611429</v>
      </c>
    </row>
    <row r="6" spans="1:22">
      <c r="A6" s="88">
        <v>1934</v>
      </c>
      <c r="B6" s="88">
        <v>9</v>
      </c>
      <c r="C6" s="88">
        <v>6.7</v>
      </c>
      <c r="D6" t="s">
        <v>690</v>
      </c>
      <c r="E6" s="88">
        <f t="shared" si="0"/>
        <v>16.581129842806234</v>
      </c>
      <c r="F6" s="88">
        <f t="shared" si="1"/>
        <v>274.93386686399953</v>
      </c>
      <c r="G6" s="88">
        <f t="shared" si="2"/>
        <v>4.6875E-2</v>
      </c>
      <c r="H6" s="88">
        <f t="shared" si="3"/>
        <v>4.6875E-2</v>
      </c>
      <c r="I6" s="88">
        <f t="shared" si="4"/>
        <v>21.333333333333332</v>
      </c>
      <c r="J6" s="88">
        <v>4</v>
      </c>
      <c r="K6" s="106" t="s">
        <v>1712</v>
      </c>
      <c r="L6" s="91" t="s">
        <v>411</v>
      </c>
      <c r="N6" s="88">
        <f>1/(1024/2)*6</f>
        <v>1.171875E-2</v>
      </c>
      <c r="O6" s="107" t="s">
        <v>1713</v>
      </c>
      <c r="U6" s="88">
        <v>4.6875E-2</v>
      </c>
      <c r="V6" s="88">
        <v>274.93386686399953</v>
      </c>
    </row>
    <row r="7" spans="1:22" ht="18">
      <c r="A7" s="88">
        <v>1934</v>
      </c>
      <c r="B7" s="88">
        <v>10</v>
      </c>
      <c r="C7" s="88">
        <v>9.5</v>
      </c>
      <c r="D7" t="s">
        <v>691</v>
      </c>
      <c r="E7" s="88">
        <f t="shared" si="0"/>
        <v>1.7815148090651072</v>
      </c>
      <c r="F7" s="88">
        <f t="shared" si="1"/>
        <v>3.1737950149182854</v>
      </c>
      <c r="G7" s="88">
        <f t="shared" si="2"/>
        <v>5.859375E-2</v>
      </c>
      <c r="H7" s="88">
        <f t="shared" si="3"/>
        <v>5.859375E-2</v>
      </c>
      <c r="I7" s="88">
        <f t="shared" si="4"/>
        <v>17.066666666666666</v>
      </c>
      <c r="J7" s="88">
        <v>5</v>
      </c>
      <c r="K7" s="90">
        <f>K2/K8</f>
        <v>512</v>
      </c>
      <c r="L7" s="90" t="str">
        <f ca="1">_xlfn.FORMULATEXT(K7)</f>
        <v>=K2/K8</v>
      </c>
      <c r="M7" s="102" t="s">
        <v>1720</v>
      </c>
      <c r="U7" s="88">
        <v>5.859375E-2</v>
      </c>
      <c r="V7" s="88">
        <v>3.1737950149182854</v>
      </c>
    </row>
    <row r="8" spans="1:22">
      <c r="A8" s="88">
        <v>1934</v>
      </c>
      <c r="B8" s="88">
        <v>11</v>
      </c>
      <c r="C8" s="88">
        <v>14.5</v>
      </c>
      <c r="D8" t="s">
        <v>692</v>
      </c>
      <c r="E8" s="88">
        <f t="shared" si="0"/>
        <v>8.8624457187630377</v>
      </c>
      <c r="F8" s="88">
        <f t="shared" ref="F8:F71" si="5">E8^2</f>
        <v>78.542944118021296</v>
      </c>
      <c r="G8" s="88">
        <f t="shared" si="2"/>
        <v>7.03125E-2</v>
      </c>
      <c r="H8" s="88">
        <f t="shared" si="3"/>
        <v>7.03125E-2</v>
      </c>
      <c r="I8" s="88">
        <f t="shared" si="4"/>
        <v>14.222222222222221</v>
      </c>
      <c r="J8" s="88">
        <v>6</v>
      </c>
      <c r="K8" s="90">
        <f>(2*K2)/K3</f>
        <v>1.171875E-2</v>
      </c>
      <c r="L8" s="90" t="str">
        <f ca="1">_xlfn.FORMULATEXT(K8)</f>
        <v>=(2*K2)/K3</v>
      </c>
      <c r="M8" s="102" t="s">
        <v>1722</v>
      </c>
      <c r="U8" s="88">
        <v>7.03125E-2</v>
      </c>
      <c r="V8" s="88">
        <v>78.542944118021296</v>
      </c>
    </row>
    <row r="9" spans="1:22">
      <c r="A9" s="88">
        <v>1934</v>
      </c>
      <c r="B9" s="88">
        <v>12</v>
      </c>
      <c r="C9" s="88">
        <v>25.7</v>
      </c>
      <c r="D9" t="s">
        <v>693</v>
      </c>
      <c r="E9" s="88">
        <f t="shared" si="0"/>
        <v>10.388234608777353</v>
      </c>
      <c r="F9" s="88">
        <f t="shared" si="5"/>
        <v>107.91541828699955</v>
      </c>
      <c r="G9" s="88">
        <f t="shared" si="2"/>
        <v>8.203125E-2</v>
      </c>
      <c r="H9" s="88">
        <f t="shared" si="3"/>
        <v>8.203125E-2</v>
      </c>
      <c r="I9" s="88">
        <f t="shared" si="4"/>
        <v>12.19047619047619</v>
      </c>
      <c r="J9" s="88">
        <v>7</v>
      </c>
      <c r="K9" s="88">
        <f>1/(K3*K1)</f>
        <v>1.171875E-2</v>
      </c>
      <c r="L9" s="90" t="str">
        <f ca="1">_xlfn.FORMULATEXT(K9)</f>
        <v>=1/(K3*K1)</v>
      </c>
      <c r="U9" s="88">
        <v>8.203125E-2</v>
      </c>
      <c r="V9" s="88">
        <v>107.91541828699955</v>
      </c>
    </row>
    <row r="10" spans="1:22">
      <c r="A10" s="88">
        <v>1935</v>
      </c>
      <c r="B10" s="88">
        <v>1</v>
      </c>
      <c r="C10" s="88">
        <v>31.1</v>
      </c>
      <c r="D10" t="s">
        <v>694</v>
      </c>
      <c r="E10" s="88">
        <f t="shared" si="0"/>
        <v>86.45654936349861</v>
      </c>
      <c r="F10" s="89">
        <f t="shared" si="5"/>
        <v>7474.734927843072</v>
      </c>
      <c r="G10" s="89">
        <f t="shared" si="2"/>
        <v>9.375E-2</v>
      </c>
      <c r="H10" s="89">
        <f t="shared" si="3"/>
        <v>9.375E-2</v>
      </c>
      <c r="I10" s="89">
        <f>1/H10</f>
        <v>10.666666666666666</v>
      </c>
      <c r="J10" s="88">
        <v>8</v>
      </c>
      <c r="K10" s="88">
        <f>1/K5</f>
        <v>1.171875E-2</v>
      </c>
      <c r="L10" s="90" t="str">
        <f ca="1">_xlfn.FORMULATEXT(K10)</f>
        <v>=1/K5</v>
      </c>
      <c r="M10" s="88">
        <f>1/K10</f>
        <v>85.333333333333329</v>
      </c>
      <c r="U10" s="88">
        <v>9.375E-2</v>
      </c>
      <c r="V10" s="88">
        <v>7474.734927843072</v>
      </c>
    </row>
    <row r="11" spans="1:22">
      <c r="A11" s="88">
        <v>1935</v>
      </c>
      <c r="B11" s="88">
        <v>2</v>
      </c>
      <c r="C11" s="88">
        <v>34.1</v>
      </c>
      <c r="D11" t="s">
        <v>695</v>
      </c>
      <c r="E11" s="88">
        <f t="shared" si="0"/>
        <v>14.226946618575905</v>
      </c>
      <c r="F11" s="88">
        <f t="shared" si="5"/>
        <v>202.40601008780837</v>
      </c>
      <c r="G11" s="88">
        <f t="shared" si="2"/>
        <v>0.10546875</v>
      </c>
      <c r="H11" s="88">
        <f t="shared" si="3"/>
        <v>0.10546875</v>
      </c>
      <c r="I11" s="88">
        <f>1/H11</f>
        <v>9.481481481481481</v>
      </c>
      <c r="J11" s="88">
        <v>9</v>
      </c>
      <c r="K11" s="88">
        <f>1/(K3/2)*K4</f>
        <v>2.34375E-2</v>
      </c>
      <c r="U11" s="88">
        <v>0.10546875</v>
      </c>
      <c r="V11" s="88">
        <v>202.40601008780837</v>
      </c>
    </row>
    <row r="12" spans="1:22">
      <c r="A12" s="88">
        <v>1935</v>
      </c>
      <c r="B12" s="88">
        <v>3</v>
      </c>
      <c r="C12" s="88">
        <v>38.5</v>
      </c>
      <c r="D12" t="s">
        <v>696</v>
      </c>
      <c r="E12" s="88">
        <f t="shared" si="0"/>
        <v>25.45776029267984</v>
      </c>
      <c r="F12" s="88">
        <f t="shared" si="5"/>
        <v>648.0975591195463</v>
      </c>
      <c r="G12" s="88">
        <f t="shared" si="2"/>
        <v>0.1171875</v>
      </c>
      <c r="H12" s="88">
        <f t="shared" si="3"/>
        <v>0.1171875</v>
      </c>
      <c r="I12" s="88">
        <f t="shared" ref="I12:I75" si="6">1/H12</f>
        <v>8.5333333333333332</v>
      </c>
      <c r="J12" s="88">
        <v>10</v>
      </c>
      <c r="L12" s="102" t="s">
        <v>1716</v>
      </c>
      <c r="M12" s="104">
        <v>12510</v>
      </c>
      <c r="O12" s="103"/>
      <c r="U12" s="88">
        <v>0.1171875</v>
      </c>
      <c r="V12" s="88">
        <v>648.0975591195463</v>
      </c>
    </row>
    <row r="13" spans="1:22">
      <c r="A13" s="88">
        <v>1935</v>
      </c>
      <c r="B13" s="88">
        <v>4</v>
      </c>
      <c r="C13" s="88">
        <v>20.399999999999999</v>
      </c>
      <c r="D13" t="s">
        <v>697</v>
      </c>
      <c r="E13" s="88">
        <f t="shared" si="0"/>
        <v>9.7015364135514641</v>
      </c>
      <c r="F13" s="88">
        <f t="shared" si="5"/>
        <v>94.119808783465004</v>
      </c>
      <c r="G13" s="88">
        <f t="shared" si="2"/>
        <v>0.12890625</v>
      </c>
      <c r="H13" s="88">
        <f t="shared" si="3"/>
        <v>0.12890625</v>
      </c>
      <c r="I13" s="88">
        <f t="shared" si="6"/>
        <v>7.7575757575757578</v>
      </c>
      <c r="J13" s="88">
        <v>11</v>
      </c>
      <c r="L13" s="102" t="s">
        <v>1717</v>
      </c>
      <c r="M13" s="105">
        <v>43678</v>
      </c>
      <c r="U13" s="88">
        <v>0.12890625</v>
      </c>
      <c r="V13" s="88">
        <v>94.119808783465004</v>
      </c>
    </row>
    <row r="14" spans="1:22">
      <c r="A14" s="88">
        <v>1935</v>
      </c>
      <c r="B14" s="88">
        <v>5</v>
      </c>
      <c r="C14" s="88">
        <v>45.4</v>
      </c>
      <c r="D14" t="s">
        <v>698</v>
      </c>
      <c r="E14" s="88">
        <f t="shared" si="0"/>
        <v>5.9282779824861525</v>
      </c>
      <c r="F14" s="88">
        <f t="shared" si="5"/>
        <v>35.144479837630087</v>
      </c>
      <c r="G14" s="88">
        <f t="shared" si="2"/>
        <v>0.140625</v>
      </c>
      <c r="H14" s="88">
        <f t="shared" si="3"/>
        <v>0.140625</v>
      </c>
      <c r="I14" s="88">
        <f t="shared" si="6"/>
        <v>7.1111111111111107</v>
      </c>
      <c r="J14" s="88">
        <v>12</v>
      </c>
      <c r="L14" s="102" t="s">
        <v>1718</v>
      </c>
      <c r="M14" s="88">
        <f>DATEDIF(M12,M13,"m")</f>
        <v>1024</v>
      </c>
      <c r="N14" s="102" t="s">
        <v>683</v>
      </c>
      <c r="O14" s="88" t="str">
        <f ca="1">_xlfn.FORMULATEXT(M14)</f>
        <v>=DATEDIF(M12,M13,"m")</v>
      </c>
      <c r="U14" s="88">
        <v>0.140625</v>
      </c>
      <c r="V14" s="88">
        <v>35.144479837630087</v>
      </c>
    </row>
    <row r="15" spans="1:22">
      <c r="A15" s="88">
        <v>1935</v>
      </c>
      <c r="B15" s="88">
        <v>6</v>
      </c>
      <c r="C15" s="88">
        <v>76.2</v>
      </c>
      <c r="D15" t="s">
        <v>699</v>
      </c>
      <c r="E15" s="88">
        <f t="shared" si="0"/>
        <v>2.4123095075884873</v>
      </c>
      <c r="F15" s="88">
        <f t="shared" si="5"/>
        <v>5.8192371604018103</v>
      </c>
      <c r="G15" s="88">
        <f t="shared" si="2"/>
        <v>0.15234375</v>
      </c>
      <c r="H15" s="88">
        <f t="shared" si="3"/>
        <v>0.15234375</v>
      </c>
      <c r="I15" s="88">
        <f t="shared" si="6"/>
        <v>6.5641025641025639</v>
      </c>
      <c r="J15" s="88">
        <v>13</v>
      </c>
      <c r="L15" s="102" t="s">
        <v>1719</v>
      </c>
      <c r="M15" s="108">
        <f>DATEDIF(M12,M13,"Y")</f>
        <v>85</v>
      </c>
      <c r="N15" s="102" t="s">
        <v>684</v>
      </c>
      <c r="O15" s="88" t="str">
        <f ca="1">_xlfn.FORMULATEXT(M15)</f>
        <v>=DATEDIF(M12,M13,"Y")</v>
      </c>
      <c r="U15" s="88">
        <v>0.15234375</v>
      </c>
      <c r="V15" s="88">
        <v>5.8192371604018103</v>
      </c>
    </row>
    <row r="16" spans="1:22">
      <c r="A16" s="88">
        <v>1935</v>
      </c>
      <c r="B16" s="88">
        <v>7</v>
      </c>
      <c r="C16" s="88">
        <v>56.5</v>
      </c>
      <c r="D16" t="s">
        <v>700</v>
      </c>
      <c r="E16" s="88">
        <f t="shared" si="0"/>
        <v>2.6756412817846966</v>
      </c>
      <c r="F16" s="88">
        <f t="shared" si="5"/>
        <v>7.1590562687904544</v>
      </c>
      <c r="G16" s="88">
        <f t="shared" si="2"/>
        <v>0.1640625</v>
      </c>
      <c r="H16" s="88">
        <f t="shared" si="3"/>
        <v>0.1640625</v>
      </c>
      <c r="I16" s="88">
        <f t="shared" si="6"/>
        <v>6.0952380952380949</v>
      </c>
      <c r="J16" s="88">
        <v>14</v>
      </c>
      <c r="L16" s="102" t="s">
        <v>1719</v>
      </c>
      <c r="M16" s="88">
        <f>M14/12</f>
        <v>85.333333333333329</v>
      </c>
      <c r="N16" s="102" t="s">
        <v>1721</v>
      </c>
      <c r="U16" s="88">
        <v>0.1640625</v>
      </c>
      <c r="V16" s="88">
        <v>7.1590562687904544</v>
      </c>
    </row>
    <row r="17" spans="1:22">
      <c r="A17" s="88">
        <v>1935</v>
      </c>
      <c r="B17" s="88">
        <v>8</v>
      </c>
      <c r="C17" s="88">
        <v>50.2</v>
      </c>
      <c r="D17" t="s">
        <v>701</v>
      </c>
      <c r="E17" s="88">
        <f t="shared" si="0"/>
        <v>4.8221848911952216</v>
      </c>
      <c r="F17" s="88">
        <f t="shared" si="5"/>
        <v>23.25346712487147</v>
      </c>
      <c r="G17" s="88">
        <f t="shared" si="2"/>
        <v>0.17578125</v>
      </c>
      <c r="H17" s="88">
        <f t="shared" si="3"/>
        <v>0.17578125</v>
      </c>
      <c r="I17" s="88">
        <f t="shared" si="6"/>
        <v>5.6888888888888891</v>
      </c>
      <c r="J17" s="88">
        <v>15</v>
      </c>
      <c r="U17" s="88">
        <v>0.17578125</v>
      </c>
      <c r="V17" s="88">
        <v>23.25346712487147</v>
      </c>
    </row>
    <row r="18" spans="1:22">
      <c r="A18" s="88">
        <v>1935</v>
      </c>
      <c r="B18" s="88">
        <v>9</v>
      </c>
      <c r="C18" s="88">
        <v>70.099999999999994</v>
      </c>
      <c r="D18" t="s">
        <v>702</v>
      </c>
      <c r="E18" s="88">
        <f t="shared" si="0"/>
        <v>16.181311658481167</v>
      </c>
      <c r="F18" s="88">
        <f t="shared" si="5"/>
        <v>261.83484698889856</v>
      </c>
      <c r="G18" s="88">
        <f t="shared" si="2"/>
        <v>0.1875</v>
      </c>
      <c r="H18" s="88">
        <f t="shared" si="3"/>
        <v>0.1875</v>
      </c>
      <c r="I18" s="88">
        <f t="shared" si="6"/>
        <v>5.333333333333333</v>
      </c>
      <c r="J18" s="88">
        <v>16</v>
      </c>
      <c r="L18" s="102" t="s">
        <v>1724</v>
      </c>
      <c r="M18" s="102" t="s">
        <v>1725</v>
      </c>
      <c r="U18" s="88">
        <v>0.1875</v>
      </c>
      <c r="V18" s="88">
        <v>261.83484698889856</v>
      </c>
    </row>
    <row r="19" spans="1:22">
      <c r="A19" s="88">
        <v>1935</v>
      </c>
      <c r="B19" s="88">
        <v>10</v>
      </c>
      <c r="C19" s="88">
        <v>88.7</v>
      </c>
      <c r="D19" t="s">
        <v>703</v>
      </c>
      <c r="E19" s="88">
        <f t="shared" si="0"/>
        <v>5.8530060201392136</v>
      </c>
      <c r="F19" s="88">
        <f t="shared" si="5"/>
        <v>34.257679471785877</v>
      </c>
      <c r="G19" s="88">
        <f t="shared" si="2"/>
        <v>0.19921875</v>
      </c>
      <c r="H19" s="88">
        <f t="shared" si="3"/>
        <v>0.19921875</v>
      </c>
      <c r="I19" s="88">
        <f t="shared" si="6"/>
        <v>5.0196078431372548</v>
      </c>
      <c r="J19" s="88">
        <v>17</v>
      </c>
      <c r="U19" s="88">
        <v>0.19921875</v>
      </c>
      <c r="V19" s="88">
        <v>34.257679471785877</v>
      </c>
    </row>
    <row r="20" spans="1:22">
      <c r="A20" s="88">
        <v>1935</v>
      </c>
      <c r="B20" s="88">
        <v>11</v>
      </c>
      <c r="C20" s="88">
        <v>107</v>
      </c>
      <c r="D20" t="s">
        <v>704</v>
      </c>
      <c r="E20" s="88">
        <f t="shared" si="0"/>
        <v>6.2461388627991807</v>
      </c>
      <c r="F20" s="88">
        <f t="shared" si="5"/>
        <v>39.014250693370244</v>
      </c>
      <c r="G20" s="88">
        <f t="shared" si="2"/>
        <v>0.2109375</v>
      </c>
      <c r="H20" s="88">
        <f t="shared" si="3"/>
        <v>0.2109375</v>
      </c>
      <c r="I20" s="88">
        <f t="shared" si="6"/>
        <v>4.7407407407407405</v>
      </c>
      <c r="J20" s="88">
        <v>18</v>
      </c>
      <c r="U20" s="88">
        <v>0.2109375</v>
      </c>
      <c r="V20" s="88">
        <v>39.014250693370244</v>
      </c>
    </row>
    <row r="21" spans="1:22">
      <c r="A21" s="88">
        <v>1935</v>
      </c>
      <c r="B21" s="88">
        <v>12</v>
      </c>
      <c r="C21" s="88">
        <v>102.5</v>
      </c>
      <c r="D21" t="s">
        <v>705</v>
      </c>
      <c r="E21" s="88">
        <f t="shared" si="0"/>
        <v>2.1451758860071219</v>
      </c>
      <c r="F21" s="88">
        <f t="shared" si="5"/>
        <v>4.6017795819064409</v>
      </c>
      <c r="G21" s="88">
        <f t="shared" si="2"/>
        <v>0.22265625</v>
      </c>
      <c r="H21" s="88">
        <f t="shared" si="3"/>
        <v>0.22265625</v>
      </c>
      <c r="I21" s="88">
        <f t="shared" si="6"/>
        <v>4.4912280701754383</v>
      </c>
      <c r="J21" s="88">
        <v>19</v>
      </c>
      <c r="U21" s="88">
        <v>0.22265625</v>
      </c>
      <c r="V21" s="88">
        <v>4.6017795819064409</v>
      </c>
    </row>
    <row r="22" spans="1:22">
      <c r="A22" s="88">
        <v>1936</v>
      </c>
      <c r="B22" s="88">
        <v>1</v>
      </c>
      <c r="C22" s="88">
        <v>104.7</v>
      </c>
      <c r="D22" t="s">
        <v>706</v>
      </c>
      <c r="E22" s="88">
        <f t="shared" si="0"/>
        <v>1.8523712202070783</v>
      </c>
      <c r="F22" s="88">
        <f t="shared" si="5"/>
        <v>3.4312791374514604</v>
      </c>
      <c r="G22" s="88">
        <f t="shared" si="2"/>
        <v>0.234375</v>
      </c>
      <c r="H22" s="88">
        <f t="shared" si="3"/>
        <v>0.234375</v>
      </c>
      <c r="I22" s="88">
        <f t="shared" si="6"/>
        <v>4.2666666666666666</v>
      </c>
      <c r="J22" s="88">
        <v>20</v>
      </c>
      <c r="U22" s="88">
        <v>0.234375</v>
      </c>
      <c r="V22" s="88">
        <v>3.4312791374514604</v>
      </c>
    </row>
    <row r="23" spans="1:22">
      <c r="A23" s="88">
        <v>1936</v>
      </c>
      <c r="B23" s="88">
        <v>2</v>
      </c>
      <c r="C23" s="88">
        <v>123.9</v>
      </c>
      <c r="D23" t="s">
        <v>707</v>
      </c>
      <c r="E23" s="88">
        <f t="shared" si="0"/>
        <v>1.8295186288138552</v>
      </c>
      <c r="F23" s="88">
        <f t="shared" si="5"/>
        <v>3.3471384131769288</v>
      </c>
      <c r="G23" s="88">
        <f t="shared" si="2"/>
        <v>0.24609375</v>
      </c>
      <c r="H23" s="88">
        <f t="shared" si="3"/>
        <v>0.24609375</v>
      </c>
      <c r="I23" s="88">
        <f t="shared" si="6"/>
        <v>4.0634920634920633</v>
      </c>
      <c r="J23" s="88">
        <v>21</v>
      </c>
      <c r="U23" s="88">
        <v>0.24609375</v>
      </c>
      <c r="V23" s="88">
        <v>3.3471384131769288</v>
      </c>
    </row>
    <row r="24" spans="1:22">
      <c r="A24" s="88">
        <v>1936</v>
      </c>
      <c r="B24" s="88">
        <v>3</v>
      </c>
      <c r="C24" s="88">
        <v>128.4</v>
      </c>
      <c r="D24" t="s">
        <v>708</v>
      </c>
      <c r="E24" s="88">
        <f t="shared" si="0"/>
        <v>3.1999619261312438</v>
      </c>
      <c r="F24" s="88">
        <f t="shared" si="5"/>
        <v>10.23975632868958</v>
      </c>
      <c r="G24" s="88">
        <f t="shared" si="2"/>
        <v>0.2578125</v>
      </c>
      <c r="H24" s="88">
        <f t="shared" si="3"/>
        <v>0.2578125</v>
      </c>
      <c r="I24" s="88">
        <f t="shared" si="6"/>
        <v>3.8787878787878789</v>
      </c>
      <c r="J24" s="88">
        <v>22</v>
      </c>
      <c r="U24" s="88">
        <v>0.2578125</v>
      </c>
      <c r="V24" s="88">
        <v>10.23975632868958</v>
      </c>
    </row>
    <row r="25" spans="1:22">
      <c r="A25" s="88">
        <v>1936</v>
      </c>
      <c r="B25" s="88">
        <v>4</v>
      </c>
      <c r="C25" s="88">
        <v>124.8</v>
      </c>
      <c r="D25" t="s">
        <v>709</v>
      </c>
      <c r="E25" s="88">
        <f t="shared" si="0"/>
        <v>1.3949754135566694</v>
      </c>
      <c r="F25" s="88">
        <f t="shared" si="5"/>
        <v>1.945956404427601</v>
      </c>
      <c r="G25" s="88">
        <f t="shared" si="2"/>
        <v>0.26953125</v>
      </c>
      <c r="H25" s="88">
        <f t="shared" si="3"/>
        <v>0.26953125</v>
      </c>
      <c r="I25" s="88">
        <f t="shared" si="6"/>
        <v>3.7101449275362319</v>
      </c>
      <c r="J25" s="88">
        <v>23</v>
      </c>
      <c r="U25" s="88">
        <v>0.26953125</v>
      </c>
      <c r="V25" s="88">
        <v>1.945956404427601</v>
      </c>
    </row>
    <row r="26" spans="1:22">
      <c r="A26" s="88">
        <v>1936</v>
      </c>
      <c r="B26" s="88">
        <v>5</v>
      </c>
      <c r="C26" s="88">
        <v>90.9</v>
      </c>
      <c r="D26" t="s">
        <v>710</v>
      </c>
      <c r="E26" s="88">
        <f t="shared" si="0"/>
        <v>3.493478827701638</v>
      </c>
      <c r="F26" s="88">
        <f t="shared" si="5"/>
        <v>12.204394319599611</v>
      </c>
      <c r="G26" s="88">
        <f t="shared" si="2"/>
        <v>0.28125</v>
      </c>
      <c r="H26" s="88">
        <f t="shared" si="3"/>
        <v>0.28125</v>
      </c>
      <c r="I26" s="88">
        <f t="shared" si="6"/>
        <v>3.5555555555555554</v>
      </c>
      <c r="J26" s="88">
        <v>24</v>
      </c>
      <c r="U26" s="88">
        <v>0.28125</v>
      </c>
      <c r="V26" s="88">
        <v>12.204394319599611</v>
      </c>
    </row>
    <row r="27" spans="1:22">
      <c r="A27" s="88">
        <v>1936</v>
      </c>
      <c r="B27" s="88">
        <v>6</v>
      </c>
      <c r="C27" s="88">
        <v>116.7</v>
      </c>
      <c r="D27" t="s">
        <v>711</v>
      </c>
      <c r="E27" s="88">
        <f t="shared" si="0"/>
        <v>2.2591705197917338</v>
      </c>
      <c r="F27" s="88">
        <f t="shared" si="5"/>
        <v>5.1038514374960524</v>
      </c>
      <c r="G27" s="88">
        <f t="shared" si="2"/>
        <v>0.29296875</v>
      </c>
      <c r="H27" s="88">
        <f t="shared" si="3"/>
        <v>0.29296875</v>
      </c>
      <c r="I27" s="88">
        <f t="shared" si="6"/>
        <v>3.4133333333333336</v>
      </c>
      <c r="J27" s="88">
        <v>25</v>
      </c>
      <c r="U27" s="88">
        <v>0.29296875</v>
      </c>
      <c r="V27" s="88">
        <v>5.1038514374960524</v>
      </c>
    </row>
    <row r="28" spans="1:22">
      <c r="A28" s="88">
        <v>1936</v>
      </c>
      <c r="B28" s="88">
        <v>7</v>
      </c>
      <c r="C28" s="88">
        <v>87.2</v>
      </c>
      <c r="D28" t="s">
        <v>712</v>
      </c>
      <c r="E28" s="88">
        <f t="shared" si="0"/>
        <v>6.0009799290189481</v>
      </c>
      <c r="F28" s="88">
        <f t="shared" si="5"/>
        <v>36.011760108488261</v>
      </c>
      <c r="G28" s="88">
        <f t="shared" si="2"/>
        <v>0.3046875</v>
      </c>
      <c r="H28" s="88">
        <f t="shared" si="3"/>
        <v>0.3046875</v>
      </c>
      <c r="I28" s="88">
        <f t="shared" si="6"/>
        <v>3.2820512820512819</v>
      </c>
      <c r="J28" s="88">
        <v>26</v>
      </c>
      <c r="U28" s="88">
        <v>0.3046875</v>
      </c>
      <c r="V28" s="88">
        <v>36.011760108488261</v>
      </c>
    </row>
    <row r="29" spans="1:22">
      <c r="A29" s="88">
        <v>1936</v>
      </c>
      <c r="B29" s="88">
        <v>8</v>
      </c>
      <c r="C29" s="88">
        <v>145</v>
      </c>
      <c r="D29" t="s">
        <v>713</v>
      </c>
      <c r="E29" s="88">
        <f t="shared" si="0"/>
        <v>3.6865413886052663</v>
      </c>
      <c r="F29" s="88">
        <f t="shared" si="5"/>
        <v>13.590587409899644</v>
      </c>
      <c r="G29" s="88">
        <f t="shared" si="2"/>
        <v>0.31640625</v>
      </c>
      <c r="H29" s="88">
        <f t="shared" si="3"/>
        <v>0.31640625</v>
      </c>
      <c r="I29" s="88">
        <f t="shared" si="6"/>
        <v>3.1604938271604937</v>
      </c>
      <c r="J29" s="88">
        <v>27</v>
      </c>
      <c r="U29" s="88">
        <v>0.31640625</v>
      </c>
      <c r="V29" s="88">
        <v>13.590587409899644</v>
      </c>
    </row>
    <row r="30" spans="1:22">
      <c r="A30" s="88">
        <v>1936</v>
      </c>
      <c r="B30" s="88">
        <v>9</v>
      </c>
      <c r="C30" s="88">
        <v>126.7</v>
      </c>
      <c r="D30" t="s">
        <v>714</v>
      </c>
      <c r="E30" s="88">
        <f t="shared" si="0"/>
        <v>0.29758103015461107</v>
      </c>
      <c r="F30" s="88">
        <f t="shared" si="5"/>
        <v>8.8554469507879541E-2</v>
      </c>
      <c r="G30" s="88">
        <f t="shared" si="2"/>
        <v>0.328125</v>
      </c>
      <c r="H30" s="88">
        <f t="shared" si="3"/>
        <v>0.328125</v>
      </c>
      <c r="I30" s="88">
        <f t="shared" si="6"/>
        <v>3.0476190476190474</v>
      </c>
      <c r="J30" s="88">
        <v>28</v>
      </c>
      <c r="U30" s="88">
        <v>0.328125</v>
      </c>
      <c r="V30" s="88">
        <v>8.8554469507879541E-2</v>
      </c>
    </row>
    <row r="31" spans="1:22">
      <c r="A31" s="88">
        <v>1936</v>
      </c>
      <c r="B31" s="88">
        <v>10</v>
      </c>
      <c r="C31" s="88">
        <v>148.19999999999999</v>
      </c>
      <c r="D31" t="s">
        <v>715</v>
      </c>
      <c r="E31" s="88">
        <f t="shared" si="0"/>
        <v>1.6950236360348105</v>
      </c>
      <c r="F31" s="88">
        <f t="shared" si="5"/>
        <v>2.8731051267166698</v>
      </c>
      <c r="G31" s="88">
        <f t="shared" si="2"/>
        <v>0.33984375</v>
      </c>
      <c r="H31" s="88">
        <f t="shared" si="3"/>
        <v>0.33984375</v>
      </c>
      <c r="I31" s="88">
        <f t="shared" si="6"/>
        <v>2.9425287356321839</v>
      </c>
      <c r="J31" s="88">
        <v>29</v>
      </c>
      <c r="U31" s="88">
        <v>0.33984375</v>
      </c>
      <c r="V31" s="88">
        <v>2.8731051267166698</v>
      </c>
    </row>
    <row r="32" spans="1:22">
      <c r="A32" s="88">
        <v>1936</v>
      </c>
      <c r="B32" s="88">
        <v>11</v>
      </c>
      <c r="C32" s="88">
        <v>192.3</v>
      </c>
      <c r="D32" t="s">
        <v>716</v>
      </c>
      <c r="E32" s="88">
        <f t="shared" si="0"/>
        <v>1.6440045082227359</v>
      </c>
      <c r="F32" s="88">
        <f t="shared" si="5"/>
        <v>2.7027508230566797</v>
      </c>
      <c r="G32" s="88">
        <f t="shared" si="2"/>
        <v>0.3515625</v>
      </c>
      <c r="H32" s="88">
        <f t="shared" si="3"/>
        <v>0.3515625</v>
      </c>
      <c r="I32" s="88">
        <f t="shared" si="6"/>
        <v>2.8444444444444446</v>
      </c>
      <c r="J32" s="88">
        <v>30</v>
      </c>
      <c r="U32" s="88">
        <v>0.3515625</v>
      </c>
      <c r="V32" s="88">
        <v>2.7027508230566797</v>
      </c>
    </row>
    <row r="33" spans="1:22">
      <c r="A33" s="88">
        <v>1936</v>
      </c>
      <c r="B33" s="88">
        <v>12</v>
      </c>
      <c r="C33" s="88">
        <v>205.6</v>
      </c>
      <c r="D33" t="s">
        <v>717</v>
      </c>
      <c r="E33" s="88">
        <f t="shared" si="0"/>
        <v>2.3889594519137769</v>
      </c>
      <c r="F33" s="88">
        <f t="shared" si="5"/>
        <v>5.7071272628881733</v>
      </c>
      <c r="G33" s="88">
        <f t="shared" si="2"/>
        <v>0.36328125</v>
      </c>
      <c r="H33" s="88">
        <f t="shared" si="3"/>
        <v>0.36328125</v>
      </c>
      <c r="I33" s="88">
        <f t="shared" si="6"/>
        <v>2.752688172043011</v>
      </c>
      <c r="J33" s="88">
        <v>31</v>
      </c>
      <c r="U33" s="88">
        <v>0.36328125</v>
      </c>
      <c r="V33" s="88">
        <v>5.7071272628881733</v>
      </c>
    </row>
    <row r="34" spans="1:22">
      <c r="A34" s="88">
        <v>1937</v>
      </c>
      <c r="B34" s="88">
        <v>1</v>
      </c>
      <c r="C34" s="88">
        <v>220.9</v>
      </c>
      <c r="D34" t="s">
        <v>718</v>
      </c>
      <c r="E34" s="88">
        <f t="shared" si="0"/>
        <v>2.0328740436822348</v>
      </c>
      <c r="F34" s="88">
        <f t="shared" si="5"/>
        <v>4.1325768774769607</v>
      </c>
      <c r="G34" s="88">
        <f t="shared" si="2"/>
        <v>0.375</v>
      </c>
      <c r="H34" s="88">
        <f t="shared" si="3"/>
        <v>0.375</v>
      </c>
      <c r="I34" s="88">
        <f t="shared" si="6"/>
        <v>2.6666666666666665</v>
      </c>
      <c r="J34" s="88">
        <v>32</v>
      </c>
      <c r="U34" s="88">
        <v>0.375</v>
      </c>
      <c r="V34" s="88">
        <v>4.1325768774769607</v>
      </c>
    </row>
    <row r="35" spans="1:22">
      <c r="A35" s="88">
        <v>1937</v>
      </c>
      <c r="B35" s="88">
        <v>2</v>
      </c>
      <c r="C35" s="88">
        <v>214.1</v>
      </c>
      <c r="D35" t="s">
        <v>719</v>
      </c>
      <c r="E35" s="88">
        <f t="shared" si="0"/>
        <v>1.5074554250010435</v>
      </c>
      <c r="F35" s="88">
        <f t="shared" si="5"/>
        <v>2.2724218583650764</v>
      </c>
      <c r="G35" s="88">
        <f t="shared" si="2"/>
        <v>0.38671875</v>
      </c>
      <c r="H35" s="88">
        <f t="shared" si="3"/>
        <v>0.38671875</v>
      </c>
      <c r="I35" s="88">
        <f t="shared" si="6"/>
        <v>2.5858585858585861</v>
      </c>
      <c r="J35" s="88">
        <v>33</v>
      </c>
      <c r="U35" s="88">
        <v>0.38671875</v>
      </c>
      <c r="V35" s="88">
        <v>2.2724218583650764</v>
      </c>
    </row>
    <row r="36" spans="1:22">
      <c r="A36" s="88">
        <v>1937</v>
      </c>
      <c r="B36" s="88">
        <v>3</v>
      </c>
      <c r="C36" s="88">
        <v>139.69999999999999</v>
      </c>
      <c r="D36" t="s">
        <v>720</v>
      </c>
      <c r="E36" s="88">
        <f t="shared" si="0"/>
        <v>5.0382996392504467</v>
      </c>
      <c r="F36" s="88">
        <f t="shared" si="5"/>
        <v>25.384463254871182</v>
      </c>
      <c r="G36" s="88">
        <f t="shared" si="2"/>
        <v>0.3984375</v>
      </c>
      <c r="H36" s="88">
        <f t="shared" si="3"/>
        <v>0.3984375</v>
      </c>
      <c r="I36" s="88">
        <f t="shared" si="6"/>
        <v>2.5098039215686274</v>
      </c>
      <c r="J36" s="88">
        <v>34</v>
      </c>
      <c r="U36" s="88">
        <v>0.3984375</v>
      </c>
      <c r="V36" s="88">
        <v>25.384463254871182</v>
      </c>
    </row>
    <row r="37" spans="1:22">
      <c r="A37" s="88">
        <v>1937</v>
      </c>
      <c r="B37" s="88">
        <v>4</v>
      </c>
      <c r="C37" s="88">
        <v>182.2</v>
      </c>
      <c r="D37" t="s">
        <v>721</v>
      </c>
      <c r="E37" s="88">
        <f t="shared" si="0"/>
        <v>0.81077461065360723</v>
      </c>
      <c r="F37" s="88">
        <f t="shared" si="5"/>
        <v>0.65735546928050836</v>
      </c>
      <c r="G37" s="88">
        <f t="shared" si="2"/>
        <v>0.41015625</v>
      </c>
      <c r="H37" s="88">
        <f t="shared" si="3"/>
        <v>0.41015625</v>
      </c>
      <c r="I37" s="88">
        <f t="shared" si="6"/>
        <v>2.4380952380952383</v>
      </c>
      <c r="J37" s="88">
        <v>35</v>
      </c>
      <c r="U37" s="88">
        <v>0.41015625</v>
      </c>
      <c r="V37" s="88">
        <v>0.65735546928050836</v>
      </c>
    </row>
    <row r="38" spans="1:22">
      <c r="A38" s="88">
        <v>1937</v>
      </c>
      <c r="B38" s="88">
        <v>5</v>
      </c>
      <c r="C38" s="88">
        <v>194.4</v>
      </c>
      <c r="D38" t="s">
        <v>722</v>
      </c>
      <c r="E38" s="88">
        <f t="shared" si="0"/>
        <v>2.2599428911718911</v>
      </c>
      <c r="F38" s="88">
        <f t="shared" si="5"/>
        <v>5.1073418713583658</v>
      </c>
      <c r="G38" s="88">
        <f t="shared" si="2"/>
        <v>0.421875</v>
      </c>
      <c r="H38" s="88">
        <f t="shared" si="3"/>
        <v>0.421875</v>
      </c>
      <c r="I38" s="88">
        <f t="shared" si="6"/>
        <v>2.3703703703703702</v>
      </c>
      <c r="J38" s="88">
        <v>36</v>
      </c>
      <c r="U38" s="88">
        <v>0.421875</v>
      </c>
      <c r="V38" s="88">
        <v>5.1073418713583658</v>
      </c>
    </row>
    <row r="39" spans="1:22">
      <c r="A39" s="88">
        <v>1937</v>
      </c>
      <c r="B39" s="88">
        <v>6</v>
      </c>
      <c r="C39" s="88">
        <v>217.1</v>
      </c>
      <c r="D39" t="s">
        <v>723</v>
      </c>
      <c r="E39" s="88">
        <f t="shared" si="0"/>
        <v>4.7786956666420757</v>
      </c>
      <c r="F39" s="88">
        <f t="shared" si="5"/>
        <v>22.835932274383751</v>
      </c>
      <c r="G39" s="88">
        <f t="shared" si="2"/>
        <v>0.43359375</v>
      </c>
      <c r="H39" s="88">
        <f t="shared" si="3"/>
        <v>0.43359375</v>
      </c>
      <c r="I39" s="88">
        <f t="shared" si="6"/>
        <v>2.3063063063063063</v>
      </c>
      <c r="J39" s="88">
        <v>37</v>
      </c>
      <c r="U39" s="88">
        <v>0.43359375</v>
      </c>
      <c r="V39" s="88">
        <v>22.835932274383751</v>
      </c>
    </row>
    <row r="40" spans="1:22">
      <c r="A40" s="88">
        <v>1937</v>
      </c>
      <c r="B40" s="88">
        <v>7</v>
      </c>
      <c r="C40" s="88">
        <v>241.8</v>
      </c>
      <c r="D40" t="s">
        <v>724</v>
      </c>
      <c r="E40" s="88">
        <f t="shared" si="0"/>
        <v>1.3242818527128444</v>
      </c>
      <c r="F40" s="88">
        <f t="shared" si="5"/>
        <v>1.7537224254245636</v>
      </c>
      <c r="G40" s="88">
        <f t="shared" si="2"/>
        <v>0.4453125</v>
      </c>
      <c r="H40" s="88">
        <f t="shared" si="3"/>
        <v>0.4453125</v>
      </c>
      <c r="I40" s="88">
        <f t="shared" si="6"/>
        <v>2.2456140350877192</v>
      </c>
      <c r="J40" s="88">
        <v>38</v>
      </c>
      <c r="U40" s="88">
        <v>0.4453125</v>
      </c>
      <c r="V40" s="88">
        <v>1.7537224254245636</v>
      </c>
    </row>
    <row r="41" spans="1:22">
      <c r="A41" s="88">
        <v>1937</v>
      </c>
      <c r="B41" s="88">
        <v>8</v>
      </c>
      <c r="C41" s="88">
        <v>229.5</v>
      </c>
      <c r="D41" t="s">
        <v>725</v>
      </c>
      <c r="E41" s="88">
        <f t="shared" si="0"/>
        <v>1.5398613787914803</v>
      </c>
      <c r="F41" s="88">
        <f t="shared" si="5"/>
        <v>2.3711730658935988</v>
      </c>
      <c r="G41" s="88">
        <f t="shared" si="2"/>
        <v>0.45703125</v>
      </c>
      <c r="H41" s="88">
        <f t="shared" si="3"/>
        <v>0.45703125</v>
      </c>
      <c r="I41" s="88">
        <f t="shared" si="6"/>
        <v>2.1880341880341883</v>
      </c>
      <c r="J41" s="88">
        <v>39</v>
      </c>
      <c r="U41" s="88">
        <v>0.45703125</v>
      </c>
      <c r="V41" s="88">
        <v>2.3711730658935988</v>
      </c>
    </row>
    <row r="42" spans="1:22">
      <c r="A42" s="88">
        <v>1937</v>
      </c>
      <c r="B42" s="88">
        <v>9</v>
      </c>
      <c r="C42" s="88">
        <v>167.9</v>
      </c>
      <c r="D42" t="s">
        <v>726</v>
      </c>
      <c r="E42" s="88">
        <f t="shared" si="0"/>
        <v>0.89403651961220698</v>
      </c>
      <c r="F42" s="88">
        <f t="shared" si="5"/>
        <v>0.79930129840030817</v>
      </c>
      <c r="G42" s="88">
        <f t="shared" si="2"/>
        <v>0.46875</v>
      </c>
      <c r="H42" s="88">
        <f t="shared" si="3"/>
        <v>0.46875</v>
      </c>
      <c r="I42" s="88">
        <f t="shared" si="6"/>
        <v>2.1333333333333333</v>
      </c>
      <c r="J42" s="88">
        <v>40</v>
      </c>
      <c r="U42" s="88">
        <v>0.46875</v>
      </c>
      <c r="V42" s="88">
        <v>0.79930129840030817</v>
      </c>
    </row>
    <row r="43" spans="1:22">
      <c r="A43" s="88">
        <v>1937</v>
      </c>
      <c r="B43" s="88">
        <v>10</v>
      </c>
      <c r="C43" s="88">
        <v>208.2</v>
      </c>
      <c r="D43" t="s">
        <v>727</v>
      </c>
      <c r="E43" s="88">
        <f t="shared" si="0"/>
        <v>3.0572220442516014</v>
      </c>
      <c r="F43" s="88">
        <f t="shared" si="5"/>
        <v>9.3466066278579412</v>
      </c>
      <c r="G43" s="88">
        <f t="shared" si="2"/>
        <v>0.48046875</v>
      </c>
      <c r="H43" s="88">
        <f t="shared" si="3"/>
        <v>0.48046875</v>
      </c>
      <c r="I43" s="88">
        <f t="shared" si="6"/>
        <v>2.0813008130081303</v>
      </c>
      <c r="J43" s="88">
        <v>41</v>
      </c>
      <c r="U43" s="88">
        <v>0.48046875</v>
      </c>
      <c r="V43" s="88">
        <v>9.3466066278579412</v>
      </c>
    </row>
    <row r="44" spans="1:22">
      <c r="A44" s="88">
        <v>1937</v>
      </c>
      <c r="B44" s="88">
        <v>11</v>
      </c>
      <c r="C44" s="88">
        <v>123.9</v>
      </c>
      <c r="D44" t="s">
        <v>728</v>
      </c>
      <c r="E44" s="88">
        <f t="shared" si="0"/>
        <v>1.9404267093050915</v>
      </c>
      <c r="F44" s="88">
        <f t="shared" si="5"/>
        <v>3.7652558141845862</v>
      </c>
      <c r="G44" s="88">
        <f t="shared" si="2"/>
        <v>0.4921875</v>
      </c>
      <c r="H44" s="88">
        <f t="shared" si="3"/>
        <v>0.4921875</v>
      </c>
      <c r="I44" s="88">
        <f t="shared" si="6"/>
        <v>2.0317460317460316</v>
      </c>
      <c r="J44" s="88">
        <v>42</v>
      </c>
      <c r="U44" s="88">
        <v>0.4921875</v>
      </c>
      <c r="V44" s="88">
        <v>3.7652558141845862</v>
      </c>
    </row>
    <row r="45" spans="1:22">
      <c r="A45" s="88">
        <v>1937</v>
      </c>
      <c r="B45" s="88">
        <v>12</v>
      </c>
      <c r="C45" s="88">
        <v>147.9</v>
      </c>
      <c r="D45" t="s">
        <v>729</v>
      </c>
      <c r="E45" s="88">
        <f t="shared" si="0"/>
        <v>1.4199474360062636</v>
      </c>
      <c r="F45" s="88">
        <f t="shared" si="5"/>
        <v>2.0162507210207621</v>
      </c>
      <c r="G45" s="88">
        <f t="shared" si="2"/>
        <v>0.50390625</v>
      </c>
      <c r="H45" s="88">
        <f t="shared" si="3"/>
        <v>0.50390625</v>
      </c>
      <c r="I45" s="88">
        <f t="shared" si="6"/>
        <v>1.9844961240310077</v>
      </c>
      <c r="J45" s="88">
        <v>43</v>
      </c>
      <c r="U45" s="88">
        <v>0.50390625</v>
      </c>
      <c r="V45" s="88">
        <v>2.0162507210207621</v>
      </c>
    </row>
    <row r="46" spans="1:22">
      <c r="A46" s="88">
        <v>1938</v>
      </c>
      <c r="B46" s="88">
        <v>1</v>
      </c>
      <c r="C46" s="88">
        <v>164</v>
      </c>
      <c r="D46" t="s">
        <v>730</v>
      </c>
      <c r="E46" s="88">
        <f t="shared" si="0"/>
        <v>1.9279057604029597</v>
      </c>
      <c r="F46" s="88">
        <f t="shared" si="5"/>
        <v>3.7168206209949144</v>
      </c>
      <c r="G46" s="88">
        <f t="shared" si="2"/>
        <v>0.515625</v>
      </c>
      <c r="H46" s="88">
        <f t="shared" si="3"/>
        <v>0.515625</v>
      </c>
      <c r="I46" s="88">
        <f t="shared" si="6"/>
        <v>1.9393939393939394</v>
      </c>
      <c r="J46" s="88">
        <v>44</v>
      </c>
      <c r="U46" s="88">
        <v>0.515625</v>
      </c>
      <c r="V46" s="88">
        <v>3.7168206209949144</v>
      </c>
    </row>
    <row r="47" spans="1:22">
      <c r="A47" s="88">
        <v>1938</v>
      </c>
      <c r="B47" s="88">
        <v>2</v>
      </c>
      <c r="C47" s="88">
        <v>198.6</v>
      </c>
      <c r="D47" t="s">
        <v>731</v>
      </c>
      <c r="E47" s="88">
        <f t="shared" si="0"/>
        <v>2.6318639931980057</v>
      </c>
      <c r="F47" s="88">
        <f t="shared" si="5"/>
        <v>6.926708078692152</v>
      </c>
      <c r="G47" s="88">
        <f t="shared" si="2"/>
        <v>0.52734375</v>
      </c>
      <c r="H47" s="88">
        <f t="shared" si="3"/>
        <v>0.52734375</v>
      </c>
      <c r="I47" s="88">
        <f t="shared" si="6"/>
        <v>1.8962962962962964</v>
      </c>
      <c r="J47" s="88">
        <v>45</v>
      </c>
      <c r="U47" s="88">
        <v>0.52734375</v>
      </c>
      <c r="V47" s="88">
        <v>6.926708078692152</v>
      </c>
    </row>
    <row r="48" spans="1:22">
      <c r="A48" s="88">
        <v>1938</v>
      </c>
      <c r="B48" s="88">
        <v>3</v>
      </c>
      <c r="C48" s="88">
        <v>144.19999999999999</v>
      </c>
      <c r="D48" t="s">
        <v>732</v>
      </c>
      <c r="E48" s="88">
        <f t="shared" si="0"/>
        <v>2.9740269526196461</v>
      </c>
      <c r="F48" s="88">
        <f t="shared" si="5"/>
        <v>8.8448363149080986</v>
      </c>
      <c r="G48" s="88">
        <f t="shared" si="2"/>
        <v>0.5390625</v>
      </c>
      <c r="H48" s="88">
        <f t="shared" si="3"/>
        <v>0.5390625</v>
      </c>
      <c r="I48" s="88">
        <f t="shared" si="6"/>
        <v>1.855072463768116</v>
      </c>
      <c r="J48" s="88">
        <v>46</v>
      </c>
      <c r="U48" s="88">
        <v>0.5390625</v>
      </c>
      <c r="V48" s="88">
        <v>8.8448363149080986</v>
      </c>
    </row>
    <row r="49" spans="1:22">
      <c r="A49" s="88">
        <v>1938</v>
      </c>
      <c r="B49" s="88">
        <v>4</v>
      </c>
      <c r="C49" s="88">
        <v>168.4</v>
      </c>
      <c r="D49" t="s">
        <v>733</v>
      </c>
      <c r="E49" s="88">
        <f t="shared" si="0"/>
        <v>1.7431276088788832</v>
      </c>
      <c r="F49" s="88">
        <f t="shared" si="5"/>
        <v>3.0384938608358127</v>
      </c>
      <c r="G49" s="88">
        <f t="shared" si="2"/>
        <v>0.55078125</v>
      </c>
      <c r="H49" s="88">
        <f t="shared" si="3"/>
        <v>0.55078125</v>
      </c>
      <c r="I49" s="88">
        <f t="shared" si="6"/>
        <v>1.8156028368794326</v>
      </c>
      <c r="J49" s="88">
        <v>47</v>
      </c>
      <c r="U49" s="88">
        <v>0.55078125</v>
      </c>
      <c r="V49" s="88">
        <v>3.0384938608358127</v>
      </c>
    </row>
    <row r="50" spans="1:22">
      <c r="A50" s="88">
        <v>1938</v>
      </c>
      <c r="B50" s="88">
        <v>5</v>
      </c>
      <c r="C50" s="88">
        <v>212.3</v>
      </c>
      <c r="D50" t="s">
        <v>734</v>
      </c>
      <c r="E50" s="88">
        <f t="shared" si="0"/>
        <v>0.3805881807586266</v>
      </c>
      <c r="F50" s="88">
        <f t="shared" si="5"/>
        <v>0.14484736333316103</v>
      </c>
      <c r="G50" s="88">
        <f t="shared" si="2"/>
        <v>0.5625</v>
      </c>
      <c r="H50" s="88">
        <f t="shared" si="3"/>
        <v>0.5625</v>
      </c>
      <c r="I50" s="88">
        <f t="shared" si="6"/>
        <v>1.7777777777777777</v>
      </c>
      <c r="J50" s="88">
        <v>48</v>
      </c>
      <c r="U50" s="88">
        <v>0.5625</v>
      </c>
      <c r="V50" s="88">
        <v>0.14484736333316103</v>
      </c>
    </row>
    <row r="51" spans="1:22">
      <c r="A51" s="88">
        <v>1938</v>
      </c>
      <c r="B51" s="88">
        <v>6</v>
      </c>
      <c r="C51" s="88">
        <v>162.6</v>
      </c>
      <c r="D51" t="s">
        <v>735</v>
      </c>
      <c r="E51" s="88">
        <f t="shared" si="0"/>
        <v>3.1423448372308043</v>
      </c>
      <c r="F51" s="88">
        <f t="shared" si="5"/>
        <v>9.8743310760710905</v>
      </c>
      <c r="G51" s="88">
        <f t="shared" si="2"/>
        <v>0.57421875</v>
      </c>
      <c r="H51" s="88">
        <f t="shared" si="3"/>
        <v>0.57421875</v>
      </c>
      <c r="I51" s="88">
        <f t="shared" si="6"/>
        <v>1.7414965986394557</v>
      </c>
      <c r="J51" s="88">
        <v>49</v>
      </c>
      <c r="U51" s="88">
        <v>0.57421875</v>
      </c>
      <c r="V51" s="88">
        <v>9.8743310760710905</v>
      </c>
    </row>
    <row r="52" spans="1:22">
      <c r="A52" s="88">
        <v>1938</v>
      </c>
      <c r="B52" s="88">
        <v>7</v>
      </c>
      <c r="C52" s="88">
        <v>275.60000000000002</v>
      </c>
      <c r="D52" t="s">
        <v>736</v>
      </c>
      <c r="E52" s="88">
        <f t="shared" si="0"/>
        <v>0.98863218687815901</v>
      </c>
      <c r="F52" s="88">
        <f t="shared" si="5"/>
        <v>0.97739360093149108</v>
      </c>
      <c r="G52" s="88">
        <f t="shared" si="2"/>
        <v>0.5859375</v>
      </c>
      <c r="H52" s="88">
        <f t="shared" si="3"/>
        <v>0.5859375</v>
      </c>
      <c r="I52" s="88">
        <f t="shared" si="6"/>
        <v>1.7066666666666668</v>
      </c>
      <c r="J52" s="88">
        <v>50</v>
      </c>
      <c r="U52" s="88">
        <v>0.5859375</v>
      </c>
      <c r="V52" s="88">
        <v>0.97739360093149108</v>
      </c>
    </row>
    <row r="53" spans="1:22">
      <c r="A53" s="88">
        <v>1938</v>
      </c>
      <c r="B53" s="88">
        <v>8</v>
      </c>
      <c r="C53" s="88">
        <v>192.8</v>
      </c>
      <c r="D53" t="s">
        <v>737</v>
      </c>
      <c r="E53" s="88">
        <f t="shared" si="0"/>
        <v>1.0032401241924755</v>
      </c>
      <c r="F53" s="88">
        <f t="shared" si="5"/>
        <v>1.0064907467897337</v>
      </c>
      <c r="G53" s="88">
        <f t="shared" si="2"/>
        <v>0.59765625</v>
      </c>
      <c r="H53" s="88">
        <f t="shared" si="3"/>
        <v>0.59765625</v>
      </c>
      <c r="I53" s="88">
        <f t="shared" si="6"/>
        <v>1.673202614379085</v>
      </c>
      <c r="J53" s="88">
        <v>51</v>
      </c>
      <c r="U53" s="88">
        <v>0.59765625</v>
      </c>
      <c r="V53" s="88">
        <v>1.0064907467897337</v>
      </c>
    </row>
    <row r="54" spans="1:22">
      <c r="A54" s="88">
        <v>1938</v>
      </c>
      <c r="B54" s="88">
        <v>9</v>
      </c>
      <c r="C54" s="88">
        <v>149.30000000000001</v>
      </c>
      <c r="D54" t="s">
        <v>738</v>
      </c>
      <c r="E54" s="88">
        <f t="shared" si="0"/>
        <v>0.36836106575727617</v>
      </c>
      <c r="F54" s="88">
        <f t="shared" si="5"/>
        <v>0.13568987476583635</v>
      </c>
      <c r="G54" s="88">
        <f t="shared" si="2"/>
        <v>0.609375</v>
      </c>
      <c r="H54" s="88">
        <f t="shared" si="3"/>
        <v>0.609375</v>
      </c>
      <c r="I54" s="88">
        <f t="shared" si="6"/>
        <v>1.641025641025641</v>
      </c>
      <c r="J54" s="88">
        <v>52</v>
      </c>
      <c r="U54" s="88">
        <v>0.609375</v>
      </c>
      <c r="V54" s="88">
        <v>0.13568987476583635</v>
      </c>
    </row>
    <row r="55" spans="1:22">
      <c r="A55" s="88">
        <v>1938</v>
      </c>
      <c r="B55" s="88">
        <v>10</v>
      </c>
      <c r="C55" s="88">
        <v>165.3</v>
      </c>
      <c r="D55" t="s">
        <v>739</v>
      </c>
      <c r="E55" s="88">
        <f t="shared" si="0"/>
        <v>1.7284903654605039</v>
      </c>
      <c r="F55" s="88">
        <f t="shared" si="5"/>
        <v>2.9876789434897866</v>
      </c>
      <c r="G55" s="88">
        <f t="shared" si="2"/>
        <v>0.62109375</v>
      </c>
      <c r="H55" s="88">
        <f t="shared" si="3"/>
        <v>0.62109375</v>
      </c>
      <c r="I55" s="88">
        <f t="shared" si="6"/>
        <v>1.6100628930817611</v>
      </c>
      <c r="J55" s="88">
        <v>53</v>
      </c>
      <c r="U55" s="88">
        <v>0.62109375</v>
      </c>
      <c r="V55" s="88">
        <v>2.9876789434897866</v>
      </c>
    </row>
    <row r="56" spans="1:22">
      <c r="A56" s="88">
        <v>1938</v>
      </c>
      <c r="B56" s="88">
        <v>11</v>
      </c>
      <c r="C56" s="88">
        <v>203.6</v>
      </c>
      <c r="D56" t="s">
        <v>740</v>
      </c>
      <c r="E56" s="88">
        <f t="shared" si="0"/>
        <v>3.0494226513944422</v>
      </c>
      <c r="F56" s="88">
        <f t="shared" si="5"/>
        <v>9.2989785068375106</v>
      </c>
      <c r="G56" s="88">
        <f t="shared" si="2"/>
        <v>0.6328125</v>
      </c>
      <c r="H56" s="88">
        <f t="shared" si="3"/>
        <v>0.6328125</v>
      </c>
      <c r="I56" s="88">
        <f t="shared" si="6"/>
        <v>1.5802469135802468</v>
      </c>
      <c r="J56" s="88">
        <v>54</v>
      </c>
      <c r="U56" s="88">
        <v>0.6328125</v>
      </c>
      <c r="V56" s="88">
        <v>9.2989785068375106</v>
      </c>
    </row>
    <row r="57" spans="1:22">
      <c r="A57" s="88">
        <v>1938</v>
      </c>
      <c r="B57" s="88">
        <v>12</v>
      </c>
      <c r="C57" s="88">
        <v>154.69999999999999</v>
      </c>
      <c r="D57" t="s">
        <v>741</v>
      </c>
      <c r="E57" s="88">
        <f t="shared" si="0"/>
        <v>2.1197312619938895</v>
      </c>
      <c r="F57" s="88">
        <f t="shared" si="5"/>
        <v>4.4932606230742076</v>
      </c>
      <c r="G57" s="88">
        <f t="shared" si="2"/>
        <v>0.64453125</v>
      </c>
      <c r="H57" s="88">
        <f t="shared" si="3"/>
        <v>0.64453125</v>
      </c>
      <c r="I57" s="88">
        <f t="shared" si="6"/>
        <v>1.5515151515151515</v>
      </c>
      <c r="J57" s="88">
        <v>55</v>
      </c>
      <c r="U57" s="88">
        <v>0.64453125</v>
      </c>
      <c r="V57" s="88">
        <v>4.4932606230742076</v>
      </c>
    </row>
    <row r="58" spans="1:22">
      <c r="A58" s="88">
        <v>1939</v>
      </c>
      <c r="B58" s="88">
        <v>1</v>
      </c>
      <c r="C58" s="88">
        <v>133.9</v>
      </c>
      <c r="D58" t="s">
        <v>742</v>
      </c>
      <c r="E58" s="88">
        <f t="shared" si="0"/>
        <v>0.5985363383528054</v>
      </c>
      <c r="F58" s="88">
        <f t="shared" si="5"/>
        <v>0.35824574832878392</v>
      </c>
      <c r="G58" s="88">
        <f t="shared" si="2"/>
        <v>0.65625</v>
      </c>
      <c r="H58" s="88">
        <f t="shared" si="3"/>
        <v>0.65625</v>
      </c>
      <c r="I58" s="88">
        <f t="shared" si="6"/>
        <v>1.5238095238095237</v>
      </c>
      <c r="J58" s="88">
        <v>56</v>
      </c>
      <c r="U58" s="88">
        <v>0.65625</v>
      </c>
      <c r="V58" s="88">
        <v>0.35824574832878392</v>
      </c>
    </row>
    <row r="59" spans="1:22">
      <c r="A59" s="88">
        <v>1939</v>
      </c>
      <c r="B59" s="88">
        <v>2</v>
      </c>
      <c r="C59" s="88">
        <v>129</v>
      </c>
      <c r="D59" t="s">
        <v>743</v>
      </c>
      <c r="E59" s="88">
        <f t="shared" si="0"/>
        <v>1.4599759436596629</v>
      </c>
      <c r="F59" s="88">
        <f t="shared" si="5"/>
        <v>2.1315297560649231</v>
      </c>
      <c r="G59" s="88">
        <f t="shared" si="2"/>
        <v>0.66796875</v>
      </c>
      <c r="H59" s="88">
        <f t="shared" si="3"/>
        <v>0.66796875</v>
      </c>
      <c r="I59" s="88">
        <f t="shared" si="6"/>
        <v>1.4970760233918128</v>
      </c>
      <c r="J59" s="88">
        <v>57</v>
      </c>
      <c r="U59" s="88">
        <v>0.66796875</v>
      </c>
      <c r="V59" s="88">
        <v>2.1315297560649231</v>
      </c>
    </row>
    <row r="60" spans="1:22">
      <c r="A60" s="88">
        <v>1939</v>
      </c>
      <c r="B60" s="88">
        <v>3</v>
      </c>
      <c r="C60" s="88">
        <v>107.8</v>
      </c>
      <c r="D60" t="s">
        <v>744</v>
      </c>
      <c r="E60" s="88">
        <f t="shared" si="0"/>
        <v>2.813758230210472</v>
      </c>
      <c r="F60" s="88">
        <f t="shared" si="5"/>
        <v>7.9172353780771676</v>
      </c>
      <c r="G60" s="88">
        <f t="shared" si="2"/>
        <v>0.6796875</v>
      </c>
      <c r="H60" s="88">
        <f t="shared" si="3"/>
        <v>0.6796875</v>
      </c>
      <c r="I60" s="88">
        <f t="shared" si="6"/>
        <v>1.4712643678160919</v>
      </c>
      <c r="J60" s="88">
        <v>58</v>
      </c>
      <c r="U60" s="88">
        <v>0.6796875</v>
      </c>
      <c r="V60" s="88">
        <v>7.9172353780771676</v>
      </c>
    </row>
    <row r="61" spans="1:22">
      <c r="A61" s="88">
        <v>1939</v>
      </c>
      <c r="B61" s="88">
        <v>4</v>
      </c>
      <c r="C61" s="88">
        <v>181.9</v>
      </c>
      <c r="D61" t="s">
        <v>745</v>
      </c>
      <c r="E61" s="88">
        <f t="shared" si="0"/>
        <v>0.94681293821927215</v>
      </c>
      <c r="F61" s="88">
        <f t="shared" si="5"/>
        <v>0.89645473997941127</v>
      </c>
      <c r="G61" s="88">
        <f t="shared" si="2"/>
        <v>0.69140625</v>
      </c>
      <c r="H61" s="88">
        <f t="shared" si="3"/>
        <v>0.69140625</v>
      </c>
      <c r="I61" s="88">
        <f t="shared" si="6"/>
        <v>1.4463276836158192</v>
      </c>
      <c r="J61" s="88">
        <v>59</v>
      </c>
      <c r="U61" s="88">
        <v>0.69140625</v>
      </c>
      <c r="V61" s="88">
        <v>0.89645473997941127</v>
      </c>
    </row>
    <row r="62" spans="1:22">
      <c r="A62" s="88">
        <v>1939</v>
      </c>
      <c r="B62" s="88">
        <v>5</v>
      </c>
      <c r="C62" s="88">
        <v>197.3</v>
      </c>
      <c r="D62" t="s">
        <v>746</v>
      </c>
      <c r="E62" s="88">
        <f t="shared" si="0"/>
        <v>2.0536286103509283</v>
      </c>
      <c r="F62" s="88">
        <f t="shared" si="5"/>
        <v>4.2173904692518844</v>
      </c>
      <c r="G62" s="88">
        <f t="shared" si="2"/>
        <v>0.703125</v>
      </c>
      <c r="H62" s="88">
        <f t="shared" si="3"/>
        <v>0.703125</v>
      </c>
      <c r="I62" s="88">
        <f t="shared" si="6"/>
        <v>1.4222222222222223</v>
      </c>
      <c r="J62" s="88">
        <v>60</v>
      </c>
      <c r="U62" s="88">
        <v>0.703125</v>
      </c>
      <c r="V62" s="88">
        <v>4.2173904692518844</v>
      </c>
    </row>
    <row r="63" spans="1:22">
      <c r="A63" s="88">
        <v>1939</v>
      </c>
      <c r="B63" s="88">
        <v>6</v>
      </c>
      <c r="C63" s="88">
        <v>168.3</v>
      </c>
      <c r="D63" t="s">
        <v>747</v>
      </c>
      <c r="E63" s="88">
        <f t="shared" si="0"/>
        <v>1.1864046575256566</v>
      </c>
      <c r="F63" s="88">
        <f t="shared" si="5"/>
        <v>1.4075560113985706</v>
      </c>
      <c r="G63" s="88">
        <f t="shared" si="2"/>
        <v>0.71484375</v>
      </c>
      <c r="H63" s="88">
        <f t="shared" si="3"/>
        <v>0.71484375</v>
      </c>
      <c r="I63" s="88">
        <f t="shared" si="6"/>
        <v>1.3989071038251366</v>
      </c>
      <c r="J63" s="88">
        <v>61</v>
      </c>
      <c r="U63" s="88">
        <v>0.71484375</v>
      </c>
      <c r="V63" s="88">
        <v>1.4075560113985706</v>
      </c>
    </row>
    <row r="64" spans="1:22">
      <c r="A64" s="88">
        <v>1939</v>
      </c>
      <c r="B64" s="88">
        <v>7</v>
      </c>
      <c r="C64" s="88">
        <v>162.6</v>
      </c>
      <c r="D64" t="s">
        <v>748</v>
      </c>
      <c r="E64" s="88">
        <f t="shared" si="0"/>
        <v>1.6148394235268448</v>
      </c>
      <c r="F64" s="88">
        <f t="shared" si="5"/>
        <v>2.6077063637765128</v>
      </c>
      <c r="G64" s="88">
        <f t="shared" si="2"/>
        <v>0.7265625</v>
      </c>
      <c r="H64" s="88">
        <f t="shared" si="3"/>
        <v>0.7265625</v>
      </c>
      <c r="I64" s="88">
        <f t="shared" si="6"/>
        <v>1.3763440860215055</v>
      </c>
      <c r="J64" s="88">
        <v>62</v>
      </c>
      <c r="U64" s="88">
        <v>0.7265625</v>
      </c>
      <c r="V64" s="88">
        <v>2.6077063637765128</v>
      </c>
    </row>
    <row r="65" spans="1:22">
      <c r="A65" s="88">
        <v>1939</v>
      </c>
      <c r="B65" s="88">
        <v>8</v>
      </c>
      <c r="C65" s="88">
        <v>176.3</v>
      </c>
      <c r="D65" t="s">
        <v>749</v>
      </c>
      <c r="E65" s="88">
        <f t="shared" si="0"/>
        <v>1.2652554652355041</v>
      </c>
      <c r="F65" s="88">
        <f t="shared" si="5"/>
        <v>1.600871392308312</v>
      </c>
      <c r="G65" s="88">
        <f t="shared" si="2"/>
        <v>0.73828125</v>
      </c>
      <c r="H65" s="88">
        <f t="shared" si="3"/>
        <v>0.73828125</v>
      </c>
      <c r="I65" s="88">
        <f t="shared" si="6"/>
        <v>1.3544973544973544</v>
      </c>
      <c r="J65" s="88">
        <v>63</v>
      </c>
      <c r="U65" s="88">
        <v>0.73828125</v>
      </c>
      <c r="V65" s="88">
        <v>1.600871392308312</v>
      </c>
    </row>
    <row r="66" spans="1:22">
      <c r="A66" s="88">
        <v>1939</v>
      </c>
      <c r="B66" s="88">
        <v>9</v>
      </c>
      <c r="C66" s="88">
        <v>187.7</v>
      </c>
      <c r="D66" t="s">
        <v>750</v>
      </c>
      <c r="E66" s="88">
        <f t="shared" si="0"/>
        <v>1.4788762707204874</v>
      </c>
      <c r="F66" s="88">
        <f t="shared" si="5"/>
        <v>2.1870750241001367</v>
      </c>
      <c r="G66" s="88">
        <f t="shared" si="2"/>
        <v>0.75</v>
      </c>
      <c r="H66" s="88">
        <f t="shared" si="3"/>
        <v>0.75</v>
      </c>
      <c r="I66" s="88">
        <f t="shared" si="6"/>
        <v>1.3333333333333333</v>
      </c>
      <c r="J66" s="88">
        <v>64</v>
      </c>
      <c r="U66" s="88">
        <v>0.75</v>
      </c>
      <c r="V66" s="88">
        <v>2.1870750241001367</v>
      </c>
    </row>
    <row r="67" spans="1:22">
      <c r="A67" s="88">
        <v>1939</v>
      </c>
      <c r="B67" s="88">
        <v>10</v>
      </c>
      <c r="C67" s="88">
        <v>146.9</v>
      </c>
      <c r="D67" t="s">
        <v>751</v>
      </c>
      <c r="E67" s="88">
        <f t="shared" ref="E67:E130" si="7">(2*IMABS(D67))/COUNT($C$2:$C$1025)</f>
        <v>2.7358241521780626</v>
      </c>
      <c r="F67" s="88">
        <f t="shared" si="5"/>
        <v>7.4847337916408154</v>
      </c>
      <c r="G67" s="88">
        <f t="shared" si="2"/>
        <v>0.76171875</v>
      </c>
      <c r="H67" s="88">
        <f t="shared" si="3"/>
        <v>0.76171875</v>
      </c>
      <c r="I67" s="88">
        <f t="shared" si="6"/>
        <v>1.3128205128205128</v>
      </c>
      <c r="J67" s="88">
        <v>65</v>
      </c>
      <c r="U67" s="88">
        <v>0.76171875</v>
      </c>
      <c r="V67" s="88">
        <v>7.4847337916408154</v>
      </c>
    </row>
    <row r="68" spans="1:22">
      <c r="A68" s="88">
        <v>1939</v>
      </c>
      <c r="B68" s="88">
        <v>11</v>
      </c>
      <c r="C68" s="88">
        <v>113.7</v>
      </c>
      <c r="D68" t="s">
        <v>752</v>
      </c>
      <c r="E68" s="88">
        <f t="shared" si="7"/>
        <v>3.3295803033714511</v>
      </c>
      <c r="F68" s="88">
        <f t="shared" si="5"/>
        <v>11.086104996599124</v>
      </c>
      <c r="G68" s="88">
        <f t="shared" ref="G68:G131" si="8">G67+$K$8</f>
        <v>0.7734375</v>
      </c>
      <c r="H68" s="88">
        <f t="shared" ref="H68:H131" si="9">J68/(1024/2)*$K$2</f>
        <v>0.7734375</v>
      </c>
      <c r="I68" s="88">
        <f t="shared" si="6"/>
        <v>1.292929292929293</v>
      </c>
      <c r="J68" s="88">
        <v>66</v>
      </c>
      <c r="U68" s="88">
        <v>0.7734375</v>
      </c>
      <c r="V68" s="88">
        <v>11.086104996599124</v>
      </c>
    </row>
    <row r="69" spans="1:22">
      <c r="A69" s="88">
        <v>1939</v>
      </c>
      <c r="B69" s="88">
        <v>12</v>
      </c>
      <c r="C69" s="88">
        <v>70.2</v>
      </c>
      <c r="D69" t="s">
        <v>753</v>
      </c>
      <c r="E69" s="88">
        <f t="shared" si="7"/>
        <v>2.0341132992135216</v>
      </c>
      <c r="F69" s="88">
        <f t="shared" si="5"/>
        <v>4.1376169140373174</v>
      </c>
      <c r="G69" s="88">
        <f t="shared" si="8"/>
        <v>0.78515625</v>
      </c>
      <c r="H69" s="88">
        <f t="shared" si="9"/>
        <v>0.78515625</v>
      </c>
      <c r="I69" s="88">
        <f t="shared" si="6"/>
        <v>1.2736318407960199</v>
      </c>
      <c r="J69" s="88">
        <v>67</v>
      </c>
      <c r="U69" s="88">
        <v>0.78515625</v>
      </c>
      <c r="V69" s="88">
        <v>4.1376169140373174</v>
      </c>
    </row>
    <row r="70" spans="1:22">
      <c r="A70" s="88">
        <v>1940</v>
      </c>
      <c r="B70" s="88">
        <v>1</v>
      </c>
      <c r="C70" s="88">
        <v>84.1</v>
      </c>
      <c r="D70" t="s">
        <v>754</v>
      </c>
      <c r="E70" s="88">
        <f t="shared" si="7"/>
        <v>1.0826681978858363</v>
      </c>
      <c r="F70" s="88">
        <f t="shared" si="5"/>
        <v>1.1721704267133646</v>
      </c>
      <c r="G70" s="88">
        <f t="shared" si="8"/>
        <v>0.796875</v>
      </c>
      <c r="H70" s="88">
        <f t="shared" si="9"/>
        <v>0.796875</v>
      </c>
      <c r="I70" s="88">
        <f t="shared" si="6"/>
        <v>1.2549019607843137</v>
      </c>
      <c r="J70" s="88">
        <v>68</v>
      </c>
      <c r="U70" s="88">
        <v>0.796875</v>
      </c>
      <c r="V70" s="88">
        <v>1.1721704267133646</v>
      </c>
    </row>
    <row r="71" spans="1:22">
      <c r="A71" s="88">
        <v>1940</v>
      </c>
      <c r="B71" s="88">
        <v>2</v>
      </c>
      <c r="C71" s="88">
        <v>99.1</v>
      </c>
      <c r="D71" t="s">
        <v>755</v>
      </c>
      <c r="E71" s="88">
        <f t="shared" si="7"/>
        <v>1.2937850759650824</v>
      </c>
      <c r="F71" s="88">
        <f t="shared" si="5"/>
        <v>1.673879822789974</v>
      </c>
      <c r="G71" s="88">
        <f t="shared" si="8"/>
        <v>0.80859375</v>
      </c>
      <c r="H71" s="88">
        <f t="shared" si="9"/>
        <v>0.80859375</v>
      </c>
      <c r="I71" s="88">
        <f t="shared" si="6"/>
        <v>1.2367149758454106</v>
      </c>
      <c r="J71" s="88">
        <v>69</v>
      </c>
      <c r="U71" s="88">
        <v>0.80859375</v>
      </c>
      <c r="V71" s="88">
        <v>1.673879822789974</v>
      </c>
    </row>
    <row r="72" spans="1:22">
      <c r="A72" s="88">
        <v>1940</v>
      </c>
      <c r="B72" s="88">
        <v>3</v>
      </c>
      <c r="C72" s="88">
        <v>138.9</v>
      </c>
      <c r="D72" t="s">
        <v>756</v>
      </c>
      <c r="E72" s="88">
        <f t="shared" si="7"/>
        <v>2.2455003944645404</v>
      </c>
      <c r="F72" s="88">
        <f t="shared" ref="F72:F135" si="10">E72^2</f>
        <v>5.0422720215404064</v>
      </c>
      <c r="G72" s="88">
        <f t="shared" si="8"/>
        <v>0.8203125</v>
      </c>
      <c r="H72" s="88">
        <f t="shared" si="9"/>
        <v>0.8203125</v>
      </c>
      <c r="I72" s="88">
        <f t="shared" si="6"/>
        <v>1.2190476190476192</v>
      </c>
      <c r="J72" s="88">
        <v>70</v>
      </c>
      <c r="U72" s="88">
        <v>0.8203125</v>
      </c>
      <c r="V72" s="88">
        <v>5.0422720215404064</v>
      </c>
    </row>
    <row r="73" spans="1:22">
      <c r="A73" s="88">
        <v>1940</v>
      </c>
      <c r="B73" s="88">
        <v>4</v>
      </c>
      <c r="C73" s="88">
        <v>101.1</v>
      </c>
      <c r="D73" t="s">
        <v>757</v>
      </c>
      <c r="E73" s="88">
        <f t="shared" si="7"/>
        <v>1.3934875636776753</v>
      </c>
      <c r="F73" s="88">
        <f t="shared" si="10"/>
        <v>1.9418075901243432</v>
      </c>
      <c r="G73" s="88">
        <f t="shared" si="8"/>
        <v>0.83203125</v>
      </c>
      <c r="H73" s="88">
        <f t="shared" si="9"/>
        <v>0.83203125</v>
      </c>
      <c r="I73" s="88">
        <f t="shared" si="6"/>
        <v>1.2018779342723005</v>
      </c>
      <c r="J73" s="88">
        <v>71</v>
      </c>
      <c r="U73" s="88">
        <v>0.83203125</v>
      </c>
      <c r="V73" s="88">
        <v>1.9418075901243432</v>
      </c>
    </row>
    <row r="74" spans="1:22">
      <c r="A74" s="88">
        <v>1940</v>
      </c>
      <c r="B74" s="88">
        <v>5</v>
      </c>
      <c r="C74" s="88">
        <v>90.6</v>
      </c>
      <c r="D74" t="s">
        <v>758</v>
      </c>
      <c r="E74" s="88">
        <f t="shared" si="7"/>
        <v>1.3577187327082794</v>
      </c>
      <c r="F74" s="88">
        <f t="shared" si="10"/>
        <v>1.8434001571469762</v>
      </c>
      <c r="G74" s="88">
        <f t="shared" si="8"/>
        <v>0.84375</v>
      </c>
      <c r="H74" s="88">
        <f t="shared" si="9"/>
        <v>0.84375</v>
      </c>
      <c r="I74" s="88">
        <f t="shared" si="6"/>
        <v>1.1851851851851851</v>
      </c>
      <c r="J74" s="88">
        <v>72</v>
      </c>
      <c r="U74" s="88">
        <v>0.84375</v>
      </c>
      <c r="V74" s="88">
        <v>1.8434001571469762</v>
      </c>
    </row>
    <row r="75" spans="1:22">
      <c r="A75" s="88">
        <v>1940</v>
      </c>
      <c r="B75" s="88">
        <v>6</v>
      </c>
      <c r="C75" s="88">
        <v>139.80000000000001</v>
      </c>
      <c r="D75" t="s">
        <v>759</v>
      </c>
      <c r="E75" s="88">
        <f t="shared" si="7"/>
        <v>2.5312355335710781</v>
      </c>
      <c r="F75" s="88">
        <f t="shared" si="10"/>
        <v>6.4071533264128604</v>
      </c>
      <c r="G75" s="88">
        <f t="shared" si="8"/>
        <v>0.85546875</v>
      </c>
      <c r="H75" s="88">
        <f t="shared" si="9"/>
        <v>0.85546875</v>
      </c>
      <c r="I75" s="88">
        <f t="shared" si="6"/>
        <v>1.1689497716894977</v>
      </c>
      <c r="J75" s="88">
        <v>73</v>
      </c>
      <c r="U75" s="88">
        <v>0.85546875</v>
      </c>
      <c r="V75" s="88">
        <v>6.4071533264128604</v>
      </c>
    </row>
    <row r="76" spans="1:22">
      <c r="A76" s="88">
        <v>1940</v>
      </c>
      <c r="B76" s="88">
        <v>7</v>
      </c>
      <c r="C76" s="88">
        <v>112.5</v>
      </c>
      <c r="D76" t="s">
        <v>760</v>
      </c>
      <c r="E76" s="88">
        <f t="shared" si="7"/>
        <v>1.9751361417961837</v>
      </c>
      <c r="F76" s="88">
        <f t="shared" si="10"/>
        <v>3.9011627786295144</v>
      </c>
      <c r="G76" s="88">
        <f t="shared" si="8"/>
        <v>0.8671875</v>
      </c>
      <c r="H76" s="88">
        <f t="shared" si="9"/>
        <v>0.8671875</v>
      </c>
      <c r="I76" s="88">
        <f t="shared" ref="I76:I139" si="11">1/H76</f>
        <v>1.1531531531531531</v>
      </c>
      <c r="J76" s="88">
        <v>74</v>
      </c>
      <c r="U76" s="88">
        <v>0.8671875</v>
      </c>
      <c r="V76" s="88">
        <v>3.9011627786295144</v>
      </c>
    </row>
    <row r="77" spans="1:22">
      <c r="A77" s="88">
        <v>1940</v>
      </c>
      <c r="B77" s="88">
        <v>8</v>
      </c>
      <c r="C77" s="88">
        <v>175.9</v>
      </c>
      <c r="D77" t="s">
        <v>761</v>
      </c>
      <c r="E77" s="88">
        <f t="shared" si="7"/>
        <v>2.0288482978689393</v>
      </c>
      <c r="F77" s="88">
        <f t="shared" si="10"/>
        <v>4.1162254157656921</v>
      </c>
      <c r="G77" s="88">
        <f t="shared" si="8"/>
        <v>0.87890625</v>
      </c>
      <c r="H77" s="88">
        <f t="shared" si="9"/>
        <v>0.87890625</v>
      </c>
      <c r="I77" s="88">
        <f t="shared" si="11"/>
        <v>1.1377777777777778</v>
      </c>
      <c r="J77" s="88">
        <v>75</v>
      </c>
      <c r="U77" s="88">
        <v>0.87890625</v>
      </c>
      <c r="V77" s="88">
        <v>4.1162254157656921</v>
      </c>
    </row>
    <row r="78" spans="1:22">
      <c r="A78" s="88">
        <v>1940</v>
      </c>
      <c r="B78" s="88">
        <v>9</v>
      </c>
      <c r="C78" s="88">
        <v>110.8</v>
      </c>
      <c r="D78" t="s">
        <v>762</v>
      </c>
      <c r="E78" s="88">
        <f t="shared" si="7"/>
        <v>0.50776024058648583</v>
      </c>
      <c r="F78" s="88">
        <f t="shared" si="10"/>
        <v>0.257820461920446</v>
      </c>
      <c r="G78" s="88">
        <f t="shared" si="8"/>
        <v>0.890625</v>
      </c>
      <c r="H78" s="88">
        <f t="shared" si="9"/>
        <v>0.890625</v>
      </c>
      <c r="I78" s="88">
        <f t="shared" si="11"/>
        <v>1.1228070175438596</v>
      </c>
      <c r="J78" s="88">
        <v>76</v>
      </c>
      <c r="U78" s="88">
        <v>0.890625</v>
      </c>
      <c r="V78" s="88">
        <v>0.257820461920446</v>
      </c>
    </row>
    <row r="79" spans="1:22">
      <c r="A79" s="88">
        <v>1940</v>
      </c>
      <c r="B79" s="88">
        <v>10</v>
      </c>
      <c r="C79" s="88">
        <v>91.5</v>
      </c>
      <c r="D79" t="s">
        <v>763</v>
      </c>
      <c r="E79" s="88">
        <f t="shared" si="7"/>
        <v>1.5452429898330584</v>
      </c>
      <c r="F79" s="88">
        <f t="shared" si="10"/>
        <v>2.3877758976282095</v>
      </c>
      <c r="G79" s="88">
        <f t="shared" si="8"/>
        <v>0.90234375</v>
      </c>
      <c r="H79" s="88">
        <f t="shared" si="9"/>
        <v>0.90234375</v>
      </c>
      <c r="I79" s="88">
        <f t="shared" si="11"/>
        <v>1.1082251082251082</v>
      </c>
      <c r="J79" s="88">
        <v>77</v>
      </c>
      <c r="U79" s="88">
        <v>0.90234375</v>
      </c>
      <c r="V79" s="88">
        <v>2.3877758976282095</v>
      </c>
    </row>
    <row r="80" spans="1:22">
      <c r="A80" s="88">
        <v>1940</v>
      </c>
      <c r="B80" s="88">
        <v>11</v>
      </c>
      <c r="C80" s="88">
        <v>97.4</v>
      </c>
      <c r="D80" t="s">
        <v>764</v>
      </c>
      <c r="E80" s="88">
        <f t="shared" si="7"/>
        <v>4.2145544570853595</v>
      </c>
      <c r="F80" s="88">
        <f t="shared" si="10"/>
        <v>17.76246927173807</v>
      </c>
      <c r="G80" s="88">
        <f t="shared" si="8"/>
        <v>0.9140625</v>
      </c>
      <c r="H80" s="88">
        <f t="shared" si="9"/>
        <v>0.9140625</v>
      </c>
      <c r="I80" s="88">
        <f t="shared" si="11"/>
        <v>1.0940170940170941</v>
      </c>
      <c r="J80" s="88">
        <v>78</v>
      </c>
      <c r="U80" s="88">
        <v>0.9140625</v>
      </c>
      <c r="V80" s="88">
        <v>17.76246927173807</v>
      </c>
    </row>
    <row r="81" spans="1:22">
      <c r="A81" s="88">
        <v>1940</v>
      </c>
      <c r="B81" s="88">
        <v>12</v>
      </c>
      <c r="C81" s="88">
        <v>113.8</v>
      </c>
      <c r="D81" t="s">
        <v>765</v>
      </c>
      <c r="E81" s="88">
        <f t="shared" si="7"/>
        <v>2.6449667955258582</v>
      </c>
      <c r="F81" s="88">
        <f t="shared" si="10"/>
        <v>6.9958493494343275</v>
      </c>
      <c r="G81" s="88">
        <f t="shared" si="8"/>
        <v>0.92578125</v>
      </c>
      <c r="H81" s="88">
        <f t="shared" si="9"/>
        <v>0.92578125</v>
      </c>
      <c r="I81" s="88">
        <f t="shared" si="11"/>
        <v>1.0801687763713079</v>
      </c>
      <c r="J81" s="88">
        <v>79</v>
      </c>
      <c r="U81" s="88">
        <v>0.92578125</v>
      </c>
      <c r="V81" s="88">
        <v>6.9958493494343275</v>
      </c>
    </row>
    <row r="82" spans="1:22">
      <c r="A82" s="88">
        <v>1941</v>
      </c>
      <c r="B82" s="88">
        <v>1</v>
      </c>
      <c r="C82" s="88">
        <v>76.099999999999994</v>
      </c>
      <c r="D82" t="s">
        <v>766</v>
      </c>
      <c r="E82" s="88">
        <f t="shared" si="7"/>
        <v>2.9000912385698858</v>
      </c>
      <c r="F82" s="88">
        <f t="shared" si="10"/>
        <v>8.4105291920298146</v>
      </c>
      <c r="G82" s="88">
        <f t="shared" si="8"/>
        <v>0.9375</v>
      </c>
      <c r="H82" s="88">
        <f t="shared" si="9"/>
        <v>0.9375</v>
      </c>
      <c r="I82" s="88">
        <f t="shared" si="11"/>
        <v>1.0666666666666667</v>
      </c>
      <c r="J82" s="88">
        <v>80</v>
      </c>
      <c r="U82" s="88">
        <v>0.9375</v>
      </c>
      <c r="V82" s="88">
        <v>8.4105291920298146</v>
      </c>
    </row>
    <row r="83" spans="1:22">
      <c r="A83" s="88">
        <v>1941</v>
      </c>
      <c r="B83" s="88">
        <v>2</v>
      </c>
      <c r="C83" s="88">
        <v>74.3</v>
      </c>
      <c r="D83" t="s">
        <v>767</v>
      </c>
      <c r="E83" s="88">
        <f t="shared" si="7"/>
        <v>0.57165006859268386</v>
      </c>
      <c r="F83" s="88">
        <f t="shared" si="10"/>
        <v>0.32678380092202014</v>
      </c>
      <c r="G83" s="88">
        <f t="shared" si="8"/>
        <v>0.94921875</v>
      </c>
      <c r="H83" s="88">
        <f t="shared" si="9"/>
        <v>0.94921875</v>
      </c>
      <c r="I83" s="88">
        <f t="shared" si="11"/>
        <v>1.0534979423868314</v>
      </c>
      <c r="J83" s="88">
        <v>81</v>
      </c>
      <c r="U83" s="88">
        <v>0.94921875</v>
      </c>
      <c r="V83" s="88">
        <v>0.32678380092202014</v>
      </c>
    </row>
    <row r="84" spans="1:22">
      <c r="A84" s="88">
        <v>1941</v>
      </c>
      <c r="B84" s="88">
        <v>3</v>
      </c>
      <c r="C84" s="88">
        <v>77.5</v>
      </c>
      <c r="D84" t="s">
        <v>768</v>
      </c>
      <c r="E84" s="88">
        <f t="shared" si="7"/>
        <v>2.7127028536941</v>
      </c>
      <c r="F84" s="88">
        <f t="shared" si="10"/>
        <v>7.3587567724401142</v>
      </c>
      <c r="G84" s="88">
        <f t="shared" si="8"/>
        <v>0.9609375</v>
      </c>
      <c r="H84" s="88">
        <f t="shared" si="9"/>
        <v>0.9609375</v>
      </c>
      <c r="I84" s="88">
        <f t="shared" si="11"/>
        <v>1.0406504065040652</v>
      </c>
      <c r="J84" s="88">
        <v>82</v>
      </c>
      <c r="U84" s="88">
        <v>0.9609375</v>
      </c>
      <c r="V84" s="88">
        <v>7.3587567724401142</v>
      </c>
    </row>
    <row r="85" spans="1:22">
      <c r="A85" s="88">
        <v>1941</v>
      </c>
      <c r="B85" s="88">
        <v>4</v>
      </c>
      <c r="C85" s="88">
        <v>54.6</v>
      </c>
      <c r="D85" t="s">
        <v>769</v>
      </c>
      <c r="E85" s="88">
        <f t="shared" si="7"/>
        <v>1.1853551916428577</v>
      </c>
      <c r="F85" s="88">
        <f t="shared" si="10"/>
        <v>1.4050669303546761</v>
      </c>
      <c r="G85" s="88">
        <f t="shared" si="8"/>
        <v>0.97265625</v>
      </c>
      <c r="H85" s="88">
        <f t="shared" si="9"/>
        <v>0.97265625</v>
      </c>
      <c r="I85" s="88">
        <f t="shared" si="11"/>
        <v>1.0281124497991967</v>
      </c>
      <c r="J85" s="88">
        <v>83</v>
      </c>
      <c r="U85" s="88">
        <v>0.97265625</v>
      </c>
      <c r="V85" s="88">
        <v>1.4050669303546761</v>
      </c>
    </row>
    <row r="86" spans="1:22">
      <c r="A86" s="88">
        <v>1941</v>
      </c>
      <c r="B86" s="88">
        <v>5</v>
      </c>
      <c r="C86" s="88">
        <v>49</v>
      </c>
      <c r="D86" t="s">
        <v>770</v>
      </c>
      <c r="E86" s="88">
        <f t="shared" si="7"/>
        <v>2.6629291756225641</v>
      </c>
      <c r="F86" s="88">
        <f t="shared" si="10"/>
        <v>7.091191794381869</v>
      </c>
      <c r="G86" s="88">
        <f t="shared" si="8"/>
        <v>0.984375</v>
      </c>
      <c r="H86" s="88">
        <f t="shared" si="9"/>
        <v>0.984375</v>
      </c>
      <c r="I86" s="88">
        <f t="shared" si="11"/>
        <v>1.0158730158730158</v>
      </c>
      <c r="J86" s="88">
        <v>84</v>
      </c>
      <c r="U86" s="88">
        <v>0.984375</v>
      </c>
      <c r="V86" s="88">
        <v>7.091191794381869</v>
      </c>
    </row>
    <row r="87" spans="1:22">
      <c r="A87" s="88">
        <v>1941</v>
      </c>
      <c r="B87" s="88">
        <v>6</v>
      </c>
      <c r="C87" s="88">
        <v>99.6</v>
      </c>
      <c r="D87" t="s">
        <v>771</v>
      </c>
      <c r="E87" s="88">
        <f t="shared" si="7"/>
        <v>3.7294199141240525</v>
      </c>
      <c r="F87" s="88">
        <f t="shared" si="10"/>
        <v>13.908572895865055</v>
      </c>
      <c r="G87" s="88">
        <f t="shared" si="8"/>
        <v>0.99609375</v>
      </c>
      <c r="H87" s="88">
        <f t="shared" si="9"/>
        <v>0.99609375</v>
      </c>
      <c r="I87" s="88">
        <f t="shared" si="11"/>
        <v>1.003921568627451</v>
      </c>
      <c r="J87" s="88">
        <v>85</v>
      </c>
      <c r="U87" s="88">
        <v>0.99609375</v>
      </c>
      <c r="V87" s="88">
        <v>13.908572895865055</v>
      </c>
    </row>
    <row r="88" spans="1:22">
      <c r="A88" s="88">
        <v>1941</v>
      </c>
      <c r="B88" s="88">
        <v>7</v>
      </c>
      <c r="C88" s="88">
        <v>111.4</v>
      </c>
      <c r="D88" t="s">
        <v>772</v>
      </c>
      <c r="E88" s="88">
        <f t="shared" si="7"/>
        <v>1.3126993155248936</v>
      </c>
      <c r="F88" s="88">
        <f t="shared" si="10"/>
        <v>1.7231794929795241</v>
      </c>
      <c r="G88" s="88">
        <f t="shared" si="8"/>
        <v>1.0078125</v>
      </c>
      <c r="H88" s="88">
        <f t="shared" si="9"/>
        <v>1.0078125</v>
      </c>
      <c r="I88" s="88">
        <f t="shared" si="11"/>
        <v>0.99224806201550386</v>
      </c>
      <c r="J88" s="88">
        <v>86</v>
      </c>
      <c r="U88" s="88">
        <v>1.0078125</v>
      </c>
      <c r="V88" s="88">
        <v>1.7231794929795241</v>
      </c>
    </row>
    <row r="89" spans="1:22">
      <c r="A89" s="88">
        <v>1941</v>
      </c>
      <c r="B89" s="88">
        <v>8</v>
      </c>
      <c r="C89" s="88">
        <v>100.1</v>
      </c>
      <c r="D89" t="s">
        <v>773</v>
      </c>
      <c r="E89" s="88">
        <f t="shared" si="7"/>
        <v>2.2389800518245635</v>
      </c>
      <c r="F89" s="88">
        <f t="shared" si="10"/>
        <v>5.0130316724683253</v>
      </c>
      <c r="G89" s="88">
        <f t="shared" si="8"/>
        <v>1.01953125</v>
      </c>
      <c r="H89" s="88">
        <f t="shared" si="9"/>
        <v>1.01953125</v>
      </c>
      <c r="I89" s="88">
        <f t="shared" si="11"/>
        <v>0.98084291187739459</v>
      </c>
      <c r="J89" s="88">
        <v>87</v>
      </c>
      <c r="U89" s="88">
        <v>1.01953125</v>
      </c>
      <c r="V89" s="88">
        <v>5.0130316724683253</v>
      </c>
    </row>
    <row r="90" spans="1:22">
      <c r="A90" s="88">
        <v>1941</v>
      </c>
      <c r="B90" s="88">
        <v>9</v>
      </c>
      <c r="C90" s="88">
        <v>109.8</v>
      </c>
      <c r="D90" t="s">
        <v>774</v>
      </c>
      <c r="E90" s="88">
        <f t="shared" si="7"/>
        <v>1.5516746360850464</v>
      </c>
      <c r="F90" s="88">
        <f t="shared" si="10"/>
        <v>2.4076941762696613</v>
      </c>
      <c r="G90" s="88">
        <f t="shared" si="8"/>
        <v>1.03125</v>
      </c>
      <c r="H90" s="88">
        <f t="shared" si="9"/>
        <v>1.03125</v>
      </c>
      <c r="I90" s="88">
        <f t="shared" si="11"/>
        <v>0.96969696969696972</v>
      </c>
      <c r="J90" s="88">
        <v>88</v>
      </c>
      <c r="U90" s="88">
        <v>1.03125</v>
      </c>
      <c r="V90" s="88">
        <v>2.4076941762696613</v>
      </c>
    </row>
    <row r="91" spans="1:22">
      <c r="A91" s="88">
        <v>1941</v>
      </c>
      <c r="B91" s="88">
        <v>10</v>
      </c>
      <c r="C91" s="88">
        <v>77.2</v>
      </c>
      <c r="D91" t="s">
        <v>775</v>
      </c>
      <c r="E91" s="88">
        <f t="shared" si="7"/>
        <v>1.5397122577829203</v>
      </c>
      <c r="F91" s="88">
        <f t="shared" si="10"/>
        <v>2.3707138367669782</v>
      </c>
      <c r="G91" s="88">
        <f t="shared" si="8"/>
        <v>1.04296875</v>
      </c>
      <c r="H91" s="88">
        <f t="shared" si="9"/>
        <v>1.04296875</v>
      </c>
      <c r="I91" s="88">
        <f t="shared" si="11"/>
        <v>0.95880149812734083</v>
      </c>
      <c r="J91" s="88">
        <v>89</v>
      </c>
      <c r="U91" s="88">
        <v>1.04296875</v>
      </c>
      <c r="V91" s="88">
        <v>2.3707138367669782</v>
      </c>
    </row>
    <row r="92" spans="1:22">
      <c r="A92" s="88">
        <v>1941</v>
      </c>
      <c r="B92" s="88">
        <v>11</v>
      </c>
      <c r="C92" s="88">
        <v>64</v>
      </c>
      <c r="D92" t="s">
        <v>776</v>
      </c>
      <c r="E92" s="88">
        <f t="shared" si="7"/>
        <v>3.6803130697216124</v>
      </c>
      <c r="F92" s="88">
        <f t="shared" si="10"/>
        <v>13.544704291163718</v>
      </c>
      <c r="G92" s="88">
        <f t="shared" si="8"/>
        <v>1.0546875</v>
      </c>
      <c r="H92" s="88">
        <f t="shared" si="9"/>
        <v>1.0546875</v>
      </c>
      <c r="I92" s="88">
        <f t="shared" si="11"/>
        <v>0.94814814814814818</v>
      </c>
      <c r="J92" s="88">
        <v>90</v>
      </c>
      <c r="U92" s="88">
        <v>1.0546875</v>
      </c>
      <c r="V92" s="88">
        <v>13.544704291163718</v>
      </c>
    </row>
    <row r="93" spans="1:22">
      <c r="A93" s="88">
        <v>1941</v>
      </c>
      <c r="B93" s="88">
        <v>12</v>
      </c>
      <c r="C93" s="88">
        <v>56.2</v>
      </c>
      <c r="D93" t="s">
        <v>777</v>
      </c>
      <c r="E93" s="88">
        <f t="shared" si="7"/>
        <v>0.73435864753298863</v>
      </c>
      <c r="F93" s="88">
        <f t="shared" si="10"/>
        <v>0.53928262320648024</v>
      </c>
      <c r="G93" s="88">
        <f t="shared" si="8"/>
        <v>1.06640625</v>
      </c>
      <c r="H93" s="88">
        <f t="shared" si="9"/>
        <v>1.06640625</v>
      </c>
      <c r="I93" s="88">
        <f t="shared" si="11"/>
        <v>0.93772893772893773</v>
      </c>
      <c r="J93" s="88">
        <v>91</v>
      </c>
      <c r="U93" s="88">
        <v>1.06640625</v>
      </c>
      <c r="V93" s="88">
        <v>0.53928262320648024</v>
      </c>
    </row>
    <row r="94" spans="1:22">
      <c r="A94" s="88">
        <v>1942</v>
      </c>
      <c r="B94" s="88">
        <v>1</v>
      </c>
      <c r="C94" s="88">
        <v>59.5</v>
      </c>
      <c r="D94" t="s">
        <v>778</v>
      </c>
      <c r="E94" s="88">
        <f t="shared" si="7"/>
        <v>2.1285181289228658</v>
      </c>
      <c r="F94" s="88">
        <f t="shared" si="10"/>
        <v>4.5305894251532974</v>
      </c>
      <c r="G94" s="88">
        <f t="shared" si="8"/>
        <v>1.078125</v>
      </c>
      <c r="H94" s="88">
        <f t="shared" si="9"/>
        <v>1.078125</v>
      </c>
      <c r="I94" s="88">
        <f t="shared" si="11"/>
        <v>0.92753623188405798</v>
      </c>
      <c r="J94" s="88">
        <v>92</v>
      </c>
      <c r="U94" s="88">
        <v>1.078125</v>
      </c>
      <c r="V94" s="88">
        <v>4.5305894251532974</v>
      </c>
    </row>
    <row r="95" spans="1:22">
      <c r="A95" s="88">
        <v>1942</v>
      </c>
      <c r="B95" s="88">
        <v>2</v>
      </c>
      <c r="C95" s="88">
        <v>87.9</v>
      </c>
      <c r="D95" t="s">
        <v>779</v>
      </c>
      <c r="E95" s="88">
        <f t="shared" si="7"/>
        <v>3.5959994204829071</v>
      </c>
      <c r="F95" s="88">
        <f t="shared" si="10"/>
        <v>12.931211832113403</v>
      </c>
      <c r="G95" s="88">
        <f t="shared" si="8"/>
        <v>1.08984375</v>
      </c>
      <c r="H95" s="88">
        <f t="shared" si="9"/>
        <v>1.08984375</v>
      </c>
      <c r="I95" s="88">
        <f t="shared" si="11"/>
        <v>0.91756272401433692</v>
      </c>
      <c r="J95" s="88">
        <v>93</v>
      </c>
      <c r="U95" s="88">
        <v>1.08984375</v>
      </c>
      <c r="V95" s="88">
        <v>12.931211832113403</v>
      </c>
    </row>
    <row r="96" spans="1:22">
      <c r="A96" s="88">
        <v>1942</v>
      </c>
      <c r="B96" s="88">
        <v>3</v>
      </c>
      <c r="C96" s="88">
        <v>90.4</v>
      </c>
      <c r="D96" t="s">
        <v>780</v>
      </c>
      <c r="E96" s="88">
        <f t="shared" si="7"/>
        <v>1.570385260969285</v>
      </c>
      <c r="F96" s="88">
        <f t="shared" si="10"/>
        <v>2.4661098678695694</v>
      </c>
      <c r="G96" s="88">
        <f t="shared" si="8"/>
        <v>1.1015625</v>
      </c>
      <c r="H96" s="88">
        <f t="shared" si="9"/>
        <v>1.1015625</v>
      </c>
      <c r="I96" s="88">
        <f t="shared" si="11"/>
        <v>0.90780141843971629</v>
      </c>
      <c r="J96" s="88">
        <v>94</v>
      </c>
      <c r="U96" s="88">
        <v>1.1015625</v>
      </c>
      <c r="V96" s="88">
        <v>2.4661098678695694</v>
      </c>
    </row>
    <row r="97" spans="1:22">
      <c r="A97" s="88">
        <v>1942</v>
      </c>
      <c r="B97" s="88">
        <v>4</v>
      </c>
      <c r="C97" s="88">
        <v>101.2</v>
      </c>
      <c r="D97" t="s">
        <v>781</v>
      </c>
      <c r="E97" s="88">
        <f t="shared" si="7"/>
        <v>1.9651112202211032</v>
      </c>
      <c r="F97" s="88">
        <f t="shared" si="10"/>
        <v>3.8616621078388729</v>
      </c>
      <c r="G97" s="88">
        <f t="shared" si="8"/>
        <v>1.11328125</v>
      </c>
      <c r="H97" s="88">
        <f t="shared" si="9"/>
        <v>1.11328125</v>
      </c>
      <c r="I97" s="88">
        <f t="shared" si="11"/>
        <v>0.89824561403508774</v>
      </c>
      <c r="J97" s="88">
        <v>95</v>
      </c>
      <c r="U97" s="88">
        <v>1.11328125</v>
      </c>
      <c r="V97" s="88">
        <v>3.8616621078388729</v>
      </c>
    </row>
    <row r="98" spans="1:22">
      <c r="A98" s="88">
        <v>1942</v>
      </c>
      <c r="B98" s="88">
        <v>5</v>
      </c>
      <c r="C98" s="88">
        <v>41.8</v>
      </c>
      <c r="D98" t="s">
        <v>782</v>
      </c>
      <c r="E98" s="88">
        <f t="shared" si="7"/>
        <v>1.316505833888449</v>
      </c>
      <c r="F98" s="88">
        <f t="shared" si="10"/>
        <v>1.7331876106623205</v>
      </c>
      <c r="G98" s="88">
        <f t="shared" si="8"/>
        <v>1.125</v>
      </c>
      <c r="H98" s="88">
        <f t="shared" si="9"/>
        <v>1.125</v>
      </c>
      <c r="I98" s="88">
        <f t="shared" si="11"/>
        <v>0.88888888888888884</v>
      </c>
      <c r="J98" s="88">
        <v>96</v>
      </c>
      <c r="U98" s="88">
        <v>1.125</v>
      </c>
      <c r="V98" s="88">
        <v>1.7331876106623205</v>
      </c>
    </row>
    <row r="99" spans="1:22">
      <c r="A99" s="88">
        <v>1942</v>
      </c>
      <c r="B99" s="88">
        <v>6</v>
      </c>
      <c r="C99" s="88">
        <v>18.899999999999999</v>
      </c>
      <c r="D99" t="s">
        <v>783</v>
      </c>
      <c r="E99" s="88">
        <f t="shared" si="7"/>
        <v>4.6766271640494628</v>
      </c>
      <c r="F99" s="88">
        <f t="shared" si="10"/>
        <v>21.87084163152532</v>
      </c>
      <c r="G99" s="88">
        <f t="shared" si="8"/>
        <v>1.13671875</v>
      </c>
      <c r="H99" s="88">
        <f t="shared" si="9"/>
        <v>1.13671875</v>
      </c>
      <c r="I99" s="88">
        <f t="shared" si="11"/>
        <v>0.8797250859106529</v>
      </c>
      <c r="J99" s="88">
        <v>97</v>
      </c>
      <c r="U99" s="88">
        <v>1.13671875</v>
      </c>
      <c r="V99" s="88">
        <v>21.87084163152532</v>
      </c>
    </row>
    <row r="100" spans="1:22">
      <c r="A100" s="88">
        <v>1942</v>
      </c>
      <c r="B100" s="88">
        <v>7</v>
      </c>
      <c r="C100" s="88">
        <v>29.6</v>
      </c>
      <c r="D100" t="s">
        <v>784</v>
      </c>
      <c r="E100" s="88">
        <f t="shared" si="7"/>
        <v>0.91838041061720121</v>
      </c>
      <c r="F100" s="88">
        <f t="shared" si="10"/>
        <v>0.84342257860541914</v>
      </c>
      <c r="G100" s="88">
        <f t="shared" si="8"/>
        <v>1.1484375</v>
      </c>
      <c r="H100" s="88">
        <f t="shared" si="9"/>
        <v>1.1484375</v>
      </c>
      <c r="I100" s="88">
        <f t="shared" si="11"/>
        <v>0.87074829931972786</v>
      </c>
      <c r="J100" s="88">
        <v>98</v>
      </c>
      <c r="U100" s="88">
        <v>1.1484375</v>
      </c>
      <c r="V100" s="88">
        <v>0.84342257860541914</v>
      </c>
    </row>
    <row r="101" spans="1:22">
      <c r="A101" s="88">
        <v>1942</v>
      </c>
      <c r="B101" s="88">
        <v>8</v>
      </c>
      <c r="C101" s="88">
        <v>33.700000000000003</v>
      </c>
      <c r="D101" t="s">
        <v>785</v>
      </c>
      <c r="E101" s="88">
        <f t="shared" si="7"/>
        <v>1.160104056972753</v>
      </c>
      <c r="F101" s="88">
        <f t="shared" si="10"/>
        <v>1.3458414230046405</v>
      </c>
      <c r="G101" s="88">
        <f t="shared" si="8"/>
        <v>1.16015625</v>
      </c>
      <c r="H101" s="88">
        <f t="shared" si="9"/>
        <v>1.16015625</v>
      </c>
      <c r="I101" s="88">
        <f t="shared" si="11"/>
        <v>0.86195286195286192</v>
      </c>
      <c r="J101" s="88">
        <v>99</v>
      </c>
      <c r="U101" s="88">
        <v>1.16015625</v>
      </c>
      <c r="V101" s="88">
        <v>1.3458414230046405</v>
      </c>
    </row>
    <row r="102" spans="1:22">
      <c r="A102" s="88">
        <v>1942</v>
      </c>
      <c r="B102" s="88">
        <v>9</v>
      </c>
      <c r="C102" s="88">
        <v>28.7</v>
      </c>
      <c r="D102" t="s">
        <v>786</v>
      </c>
      <c r="E102" s="88">
        <f t="shared" si="7"/>
        <v>2.4664165911390303</v>
      </c>
      <c r="F102" s="88">
        <f t="shared" si="10"/>
        <v>6.0832108010458743</v>
      </c>
      <c r="G102" s="88">
        <f t="shared" si="8"/>
        <v>1.171875</v>
      </c>
      <c r="H102" s="88">
        <f t="shared" si="9"/>
        <v>1.171875</v>
      </c>
      <c r="I102" s="88">
        <f t="shared" si="11"/>
        <v>0.85333333333333339</v>
      </c>
      <c r="J102" s="88">
        <v>100</v>
      </c>
      <c r="U102" s="88">
        <v>1.171875</v>
      </c>
      <c r="V102" s="88">
        <v>6.0832108010458743</v>
      </c>
    </row>
    <row r="103" spans="1:22">
      <c r="A103" s="88">
        <v>1942</v>
      </c>
      <c r="B103" s="88">
        <v>10</v>
      </c>
      <c r="C103" s="88">
        <v>32</v>
      </c>
      <c r="D103" t="s">
        <v>787</v>
      </c>
      <c r="E103" s="88">
        <f t="shared" si="7"/>
        <v>0.74879070096281453</v>
      </c>
      <c r="F103" s="88">
        <f t="shared" si="10"/>
        <v>0.56068751384838311</v>
      </c>
      <c r="G103" s="88">
        <f t="shared" si="8"/>
        <v>1.18359375</v>
      </c>
      <c r="H103" s="88">
        <f t="shared" si="9"/>
        <v>1.18359375</v>
      </c>
      <c r="I103" s="88">
        <f t="shared" si="11"/>
        <v>0.84488448844884489</v>
      </c>
      <c r="J103" s="88">
        <v>101</v>
      </c>
      <c r="U103" s="88">
        <v>1.18359375</v>
      </c>
      <c r="V103" s="88">
        <v>0.56068751384838311</v>
      </c>
    </row>
    <row r="104" spans="1:22">
      <c r="A104" s="88">
        <v>1942</v>
      </c>
      <c r="B104" s="88">
        <v>11</v>
      </c>
      <c r="C104" s="88">
        <v>51.3</v>
      </c>
      <c r="D104" t="s">
        <v>788</v>
      </c>
      <c r="E104" s="88">
        <f t="shared" si="7"/>
        <v>0.85090109668295577</v>
      </c>
      <c r="F104" s="88">
        <f t="shared" si="10"/>
        <v>0.7240326763362569</v>
      </c>
      <c r="G104" s="88">
        <f t="shared" si="8"/>
        <v>1.1953125</v>
      </c>
      <c r="H104" s="88">
        <f t="shared" si="9"/>
        <v>1.1953125</v>
      </c>
      <c r="I104" s="88">
        <f t="shared" si="11"/>
        <v>0.83660130718954251</v>
      </c>
      <c r="J104" s="88">
        <v>102</v>
      </c>
      <c r="U104" s="88">
        <v>1.1953125</v>
      </c>
      <c r="V104" s="88">
        <v>0.7240326763362569</v>
      </c>
    </row>
    <row r="105" spans="1:22">
      <c r="A105" s="88">
        <v>1942</v>
      </c>
      <c r="B105" s="88">
        <v>12</v>
      </c>
      <c r="C105" s="88">
        <v>37.6</v>
      </c>
      <c r="D105" t="s">
        <v>789</v>
      </c>
      <c r="E105" s="88">
        <f t="shared" si="7"/>
        <v>0.26429814232685783</v>
      </c>
      <c r="F105" s="88">
        <f t="shared" si="10"/>
        <v>6.9853508037428E-2</v>
      </c>
      <c r="G105" s="88">
        <f t="shared" si="8"/>
        <v>1.20703125</v>
      </c>
      <c r="H105" s="88">
        <f t="shared" si="9"/>
        <v>1.20703125</v>
      </c>
      <c r="I105" s="88">
        <f t="shared" si="11"/>
        <v>0.82847896440129454</v>
      </c>
      <c r="J105" s="88">
        <v>103</v>
      </c>
      <c r="U105" s="88">
        <v>1.20703125</v>
      </c>
      <c r="V105" s="88">
        <v>6.9853508037428E-2</v>
      </c>
    </row>
    <row r="106" spans="1:22">
      <c r="A106" s="88">
        <v>1943</v>
      </c>
      <c r="B106" s="88">
        <v>1</v>
      </c>
      <c r="C106" s="88">
        <v>20.7</v>
      </c>
      <c r="D106" t="s">
        <v>790</v>
      </c>
      <c r="E106" s="88">
        <f t="shared" si="7"/>
        <v>1.501399585075206</v>
      </c>
      <c r="F106" s="88">
        <f t="shared" si="10"/>
        <v>2.2542007140640008</v>
      </c>
      <c r="G106" s="88">
        <f t="shared" si="8"/>
        <v>1.21875</v>
      </c>
      <c r="H106" s="88">
        <f t="shared" si="9"/>
        <v>1.21875</v>
      </c>
      <c r="I106" s="88">
        <f t="shared" si="11"/>
        <v>0.82051282051282048</v>
      </c>
      <c r="J106" s="88">
        <v>104</v>
      </c>
      <c r="U106" s="88">
        <v>1.21875</v>
      </c>
      <c r="V106" s="88">
        <v>2.2542007140640008</v>
      </c>
    </row>
    <row r="107" spans="1:22">
      <c r="A107" s="88">
        <v>1943</v>
      </c>
      <c r="B107" s="88">
        <v>2</v>
      </c>
      <c r="C107" s="88">
        <v>48.1</v>
      </c>
      <c r="D107" t="s">
        <v>791</v>
      </c>
      <c r="E107" s="88">
        <f t="shared" si="7"/>
        <v>2.6688120266384585</v>
      </c>
      <c r="F107" s="88">
        <f t="shared" si="10"/>
        <v>7.122557633530076</v>
      </c>
      <c r="G107" s="88">
        <f t="shared" si="8"/>
        <v>1.23046875</v>
      </c>
      <c r="H107" s="88">
        <f t="shared" si="9"/>
        <v>1.23046875</v>
      </c>
      <c r="I107" s="88">
        <f t="shared" si="11"/>
        <v>0.8126984126984127</v>
      </c>
      <c r="J107" s="88">
        <v>105</v>
      </c>
      <c r="U107" s="88">
        <v>1.23046875</v>
      </c>
      <c r="V107" s="88">
        <v>7.122557633530076</v>
      </c>
    </row>
    <row r="108" spans="1:22">
      <c r="A108" s="88">
        <v>1943</v>
      </c>
      <c r="B108" s="88">
        <v>3</v>
      </c>
      <c r="C108" s="88">
        <v>45.7</v>
      </c>
      <c r="D108" t="s">
        <v>792</v>
      </c>
      <c r="E108" s="88">
        <f t="shared" si="7"/>
        <v>1.556421427321462</v>
      </c>
      <c r="F108" s="88">
        <f t="shared" si="10"/>
        <v>2.422447659425377</v>
      </c>
      <c r="G108" s="88">
        <f t="shared" si="8"/>
        <v>1.2421875</v>
      </c>
      <c r="H108" s="88">
        <f t="shared" si="9"/>
        <v>1.2421875</v>
      </c>
      <c r="I108" s="88">
        <f t="shared" si="11"/>
        <v>0.80503144654088055</v>
      </c>
      <c r="J108" s="88">
        <v>106</v>
      </c>
      <c r="U108" s="88">
        <v>1.2421875</v>
      </c>
      <c r="V108" s="88">
        <v>2.422447659425377</v>
      </c>
    </row>
    <row r="109" spans="1:22">
      <c r="A109" s="88">
        <v>1943</v>
      </c>
      <c r="B109" s="88">
        <v>4</v>
      </c>
      <c r="C109" s="88">
        <v>43.5</v>
      </c>
      <c r="D109" t="s">
        <v>793</v>
      </c>
      <c r="E109" s="88">
        <f t="shared" si="7"/>
        <v>0.96759559679924545</v>
      </c>
      <c r="F109" s="88">
        <f t="shared" si="10"/>
        <v>0.93624123894528799</v>
      </c>
      <c r="G109" s="88">
        <f t="shared" si="8"/>
        <v>1.25390625</v>
      </c>
      <c r="H109" s="88">
        <f t="shared" si="9"/>
        <v>1.25390625</v>
      </c>
      <c r="I109" s="88">
        <f t="shared" si="11"/>
        <v>0.79750778816199375</v>
      </c>
      <c r="J109" s="88">
        <v>107</v>
      </c>
      <c r="U109" s="88">
        <v>1.25390625</v>
      </c>
      <c r="V109" s="88">
        <v>0.93624123894528799</v>
      </c>
    </row>
    <row r="110" spans="1:22">
      <c r="A110" s="88">
        <v>1943</v>
      </c>
      <c r="B110" s="88">
        <v>5</v>
      </c>
      <c r="C110" s="88">
        <v>23.6</v>
      </c>
      <c r="D110" t="s">
        <v>794</v>
      </c>
      <c r="E110" s="88">
        <f t="shared" si="7"/>
        <v>1.4954331379725956</v>
      </c>
      <c r="F110" s="88">
        <f t="shared" si="10"/>
        <v>2.2363202701465643</v>
      </c>
      <c r="G110" s="88">
        <f t="shared" si="8"/>
        <v>1.265625</v>
      </c>
      <c r="H110" s="88">
        <f t="shared" si="9"/>
        <v>1.265625</v>
      </c>
      <c r="I110" s="88">
        <f t="shared" si="11"/>
        <v>0.79012345679012341</v>
      </c>
      <c r="J110" s="88">
        <v>108</v>
      </c>
      <c r="U110" s="88">
        <v>1.265625</v>
      </c>
      <c r="V110" s="88">
        <v>2.2363202701465643</v>
      </c>
    </row>
    <row r="111" spans="1:22">
      <c r="A111" s="88">
        <v>1943</v>
      </c>
      <c r="B111" s="88">
        <v>6</v>
      </c>
      <c r="C111" s="88">
        <v>12.7</v>
      </c>
      <c r="D111" t="s">
        <v>795</v>
      </c>
      <c r="E111" s="88">
        <f t="shared" si="7"/>
        <v>2.6341540825399248</v>
      </c>
      <c r="F111" s="88">
        <f t="shared" si="10"/>
        <v>6.9387677305617528</v>
      </c>
      <c r="G111" s="88">
        <f t="shared" si="8"/>
        <v>1.27734375</v>
      </c>
      <c r="H111" s="88">
        <f t="shared" si="9"/>
        <v>1.27734375</v>
      </c>
      <c r="I111" s="88">
        <f t="shared" si="11"/>
        <v>0.78287461773700306</v>
      </c>
      <c r="J111" s="88">
        <v>109</v>
      </c>
      <c r="U111" s="88">
        <v>1.27734375</v>
      </c>
      <c r="V111" s="88">
        <v>6.9387677305617528</v>
      </c>
    </row>
    <row r="112" spans="1:22">
      <c r="A112" s="88">
        <v>1943</v>
      </c>
      <c r="B112" s="88">
        <v>7</v>
      </c>
      <c r="C112" s="88">
        <v>22</v>
      </c>
      <c r="D112" t="s">
        <v>796</v>
      </c>
      <c r="E112" s="88">
        <f t="shared" si="7"/>
        <v>1.9719430215643319</v>
      </c>
      <c r="F112" s="88">
        <f t="shared" si="10"/>
        <v>3.888559280296267</v>
      </c>
      <c r="G112" s="88">
        <f t="shared" si="8"/>
        <v>1.2890625</v>
      </c>
      <c r="H112" s="88">
        <f t="shared" si="9"/>
        <v>1.2890625</v>
      </c>
      <c r="I112" s="88">
        <f t="shared" si="11"/>
        <v>0.77575757575757576</v>
      </c>
      <c r="J112" s="88">
        <v>110</v>
      </c>
      <c r="U112" s="88">
        <v>1.2890625</v>
      </c>
      <c r="V112" s="88">
        <v>3.888559280296267</v>
      </c>
    </row>
    <row r="113" spans="1:22">
      <c r="A113" s="88">
        <v>1943</v>
      </c>
      <c r="B113" s="88">
        <v>8</v>
      </c>
      <c r="C113" s="88">
        <v>32.299999999999997</v>
      </c>
      <c r="D113" t="s">
        <v>797</v>
      </c>
      <c r="E113" s="88">
        <f t="shared" si="7"/>
        <v>1.2547494341117451</v>
      </c>
      <c r="F113" s="88">
        <f t="shared" si="10"/>
        <v>1.5743961424037445</v>
      </c>
      <c r="G113" s="88">
        <f t="shared" si="8"/>
        <v>1.30078125</v>
      </c>
      <c r="H113" s="88">
        <f t="shared" si="9"/>
        <v>1.30078125</v>
      </c>
      <c r="I113" s="88">
        <f t="shared" si="11"/>
        <v>0.76876876876876876</v>
      </c>
      <c r="J113" s="88">
        <v>111</v>
      </c>
      <c r="U113" s="88">
        <v>1.30078125</v>
      </c>
      <c r="V113" s="88">
        <v>1.5743961424037445</v>
      </c>
    </row>
    <row r="114" spans="1:22">
      <c r="A114" s="88">
        <v>1943</v>
      </c>
      <c r="B114" s="88">
        <v>9</v>
      </c>
      <c r="C114" s="88">
        <v>16.7</v>
      </c>
      <c r="D114" t="s">
        <v>798</v>
      </c>
      <c r="E114" s="88">
        <f t="shared" si="7"/>
        <v>2.6176746298429916</v>
      </c>
      <c r="F114" s="88">
        <f t="shared" si="10"/>
        <v>6.8522204677236429</v>
      </c>
      <c r="G114" s="88">
        <f t="shared" si="8"/>
        <v>1.3125</v>
      </c>
      <c r="H114" s="88">
        <f t="shared" si="9"/>
        <v>1.3125</v>
      </c>
      <c r="I114" s="88">
        <f t="shared" si="11"/>
        <v>0.76190476190476186</v>
      </c>
      <c r="J114" s="88">
        <v>112</v>
      </c>
      <c r="U114" s="88">
        <v>1.3125</v>
      </c>
      <c r="V114" s="88">
        <v>6.8522204677236429</v>
      </c>
    </row>
    <row r="115" spans="1:22">
      <c r="A115" s="88">
        <v>1943</v>
      </c>
      <c r="B115" s="88">
        <v>10</v>
      </c>
      <c r="C115" s="88">
        <v>13</v>
      </c>
      <c r="D115" t="s">
        <v>799</v>
      </c>
      <c r="E115" s="88">
        <f t="shared" si="7"/>
        <v>2.4900441545037624</v>
      </c>
      <c r="F115" s="88">
        <f t="shared" si="10"/>
        <v>6.2003198913783573</v>
      </c>
      <c r="G115" s="88">
        <f t="shared" si="8"/>
        <v>1.32421875</v>
      </c>
      <c r="H115" s="88">
        <f t="shared" si="9"/>
        <v>1.32421875</v>
      </c>
      <c r="I115" s="88">
        <f t="shared" si="11"/>
        <v>0.75516224188790559</v>
      </c>
      <c r="J115" s="88">
        <v>113</v>
      </c>
      <c r="U115" s="88">
        <v>1.32421875</v>
      </c>
      <c r="V115" s="88">
        <v>6.2003198913783573</v>
      </c>
    </row>
    <row r="116" spans="1:22">
      <c r="A116" s="88">
        <v>1943</v>
      </c>
      <c r="B116" s="88">
        <v>11</v>
      </c>
      <c r="C116" s="88">
        <v>17</v>
      </c>
      <c r="D116" t="s">
        <v>800</v>
      </c>
      <c r="E116" s="88">
        <f t="shared" si="7"/>
        <v>1.5048773759549225</v>
      </c>
      <c r="F116" s="88">
        <f t="shared" si="10"/>
        <v>2.2646559166609732</v>
      </c>
      <c r="G116" s="88">
        <f t="shared" si="8"/>
        <v>1.3359375</v>
      </c>
      <c r="H116" s="88">
        <f t="shared" si="9"/>
        <v>1.3359375</v>
      </c>
      <c r="I116" s="88">
        <f t="shared" si="11"/>
        <v>0.74853801169590639</v>
      </c>
      <c r="J116" s="88">
        <v>114</v>
      </c>
      <c r="U116" s="88">
        <v>1.3359375</v>
      </c>
      <c r="V116" s="88">
        <v>2.2646559166609732</v>
      </c>
    </row>
    <row r="117" spans="1:22">
      <c r="A117" s="88">
        <v>1943</v>
      </c>
      <c r="B117" s="88">
        <v>12</v>
      </c>
      <c r="C117" s="88">
        <v>31.4</v>
      </c>
      <c r="D117" t="s">
        <v>801</v>
      </c>
      <c r="E117" s="88">
        <f t="shared" si="7"/>
        <v>0.56433461028006449</v>
      </c>
      <c r="F117" s="88">
        <f t="shared" si="10"/>
        <v>0.31847355235995228</v>
      </c>
      <c r="G117" s="88">
        <f t="shared" si="8"/>
        <v>1.34765625</v>
      </c>
      <c r="H117" s="88">
        <f t="shared" si="9"/>
        <v>1.34765625</v>
      </c>
      <c r="I117" s="88">
        <f t="shared" si="11"/>
        <v>0.74202898550724639</v>
      </c>
      <c r="J117" s="88">
        <v>115</v>
      </c>
      <c r="U117" s="88">
        <v>1.34765625</v>
      </c>
      <c r="V117" s="88">
        <v>0.31847355235995228</v>
      </c>
    </row>
    <row r="118" spans="1:22">
      <c r="A118" s="88">
        <v>1944</v>
      </c>
      <c r="B118" s="88">
        <v>1</v>
      </c>
      <c r="C118" s="88">
        <v>6.1</v>
      </c>
      <c r="D118" t="s">
        <v>802</v>
      </c>
      <c r="E118" s="88">
        <f t="shared" si="7"/>
        <v>0.71992268033980644</v>
      </c>
      <c r="F118" s="88">
        <f t="shared" si="10"/>
        <v>0.51828866566765108</v>
      </c>
      <c r="G118" s="88">
        <f t="shared" si="8"/>
        <v>1.359375</v>
      </c>
      <c r="H118" s="88">
        <f t="shared" si="9"/>
        <v>1.359375</v>
      </c>
      <c r="I118" s="88">
        <f t="shared" si="11"/>
        <v>0.73563218390804597</v>
      </c>
      <c r="J118" s="88">
        <v>116</v>
      </c>
      <c r="U118" s="88">
        <v>1.359375</v>
      </c>
      <c r="V118" s="88">
        <v>0.51828866566765108</v>
      </c>
    </row>
    <row r="119" spans="1:22">
      <c r="A119" s="88">
        <v>1944</v>
      </c>
      <c r="B119" s="88">
        <v>2</v>
      </c>
      <c r="C119" s="88">
        <v>0.8</v>
      </c>
      <c r="D119" t="s">
        <v>803</v>
      </c>
      <c r="E119" s="88">
        <f t="shared" si="7"/>
        <v>3.4923737997754785</v>
      </c>
      <c r="F119" s="88">
        <f t="shared" si="10"/>
        <v>12.196674757358213</v>
      </c>
      <c r="G119" s="88">
        <f t="shared" si="8"/>
        <v>1.37109375</v>
      </c>
      <c r="H119" s="88">
        <f t="shared" si="9"/>
        <v>1.37109375</v>
      </c>
      <c r="I119" s="88">
        <f t="shared" si="11"/>
        <v>0.72934472934472938</v>
      </c>
      <c r="J119" s="88">
        <v>117</v>
      </c>
      <c r="U119" s="88">
        <v>1.37109375</v>
      </c>
      <c r="V119" s="88">
        <v>12.196674757358213</v>
      </c>
    </row>
    <row r="120" spans="1:22">
      <c r="A120" s="88">
        <v>1944</v>
      </c>
      <c r="B120" s="88">
        <v>3</v>
      </c>
      <c r="C120" s="88">
        <v>18.3</v>
      </c>
      <c r="D120" t="s">
        <v>804</v>
      </c>
      <c r="E120" s="88">
        <f t="shared" si="7"/>
        <v>1.8118160745948009</v>
      </c>
      <c r="F120" s="88">
        <f t="shared" si="10"/>
        <v>3.2826774881601128</v>
      </c>
      <c r="G120" s="88">
        <f t="shared" si="8"/>
        <v>1.3828125</v>
      </c>
      <c r="H120" s="88">
        <f t="shared" si="9"/>
        <v>1.3828125</v>
      </c>
      <c r="I120" s="88">
        <f t="shared" si="11"/>
        <v>0.7231638418079096</v>
      </c>
      <c r="J120" s="88">
        <v>118</v>
      </c>
      <c r="U120" s="88">
        <v>1.3828125</v>
      </c>
      <c r="V120" s="88">
        <v>3.2826774881601128</v>
      </c>
    </row>
    <row r="121" spans="1:22">
      <c r="A121" s="88">
        <v>1944</v>
      </c>
      <c r="B121" s="88">
        <v>4</v>
      </c>
      <c r="C121" s="88">
        <v>0.4</v>
      </c>
      <c r="D121" t="s">
        <v>805</v>
      </c>
      <c r="E121" s="88">
        <f t="shared" si="7"/>
        <v>1.5174306601240239</v>
      </c>
      <c r="F121" s="88">
        <f t="shared" si="10"/>
        <v>2.3025958082844311</v>
      </c>
      <c r="G121" s="88">
        <f t="shared" si="8"/>
        <v>1.39453125</v>
      </c>
      <c r="H121" s="88">
        <f t="shared" si="9"/>
        <v>1.39453125</v>
      </c>
      <c r="I121" s="88">
        <f t="shared" si="11"/>
        <v>0.71708683473389356</v>
      </c>
      <c r="J121" s="88">
        <v>119</v>
      </c>
      <c r="U121" s="88">
        <v>1.39453125</v>
      </c>
      <c r="V121" s="88">
        <v>2.3025958082844311</v>
      </c>
    </row>
    <row r="122" spans="1:22">
      <c r="A122" s="88">
        <v>1944</v>
      </c>
      <c r="B122" s="88">
        <v>5</v>
      </c>
      <c r="C122" s="88">
        <v>4.0999999999999996</v>
      </c>
      <c r="D122" t="s">
        <v>806</v>
      </c>
      <c r="E122" s="88">
        <f t="shared" si="7"/>
        <v>1.9095024676376953</v>
      </c>
      <c r="F122" s="88">
        <f t="shared" si="10"/>
        <v>3.6461996739144475</v>
      </c>
      <c r="G122" s="88">
        <f t="shared" si="8"/>
        <v>1.40625</v>
      </c>
      <c r="H122" s="88">
        <f t="shared" si="9"/>
        <v>1.40625</v>
      </c>
      <c r="I122" s="88">
        <f t="shared" si="11"/>
        <v>0.71111111111111114</v>
      </c>
      <c r="J122" s="88">
        <v>120</v>
      </c>
      <c r="U122" s="88">
        <v>1.40625</v>
      </c>
      <c r="V122" s="88">
        <v>3.6461996739144475</v>
      </c>
    </row>
    <row r="123" spans="1:22">
      <c r="A123" s="88">
        <v>1944</v>
      </c>
      <c r="B123" s="88">
        <v>6</v>
      </c>
      <c r="C123" s="88">
        <v>8.1999999999999993</v>
      </c>
      <c r="D123" t="s">
        <v>807</v>
      </c>
      <c r="E123" s="88">
        <f t="shared" si="7"/>
        <v>0.5801687985239985</v>
      </c>
      <c r="F123" s="88">
        <f t="shared" si="10"/>
        <v>0.33659583478077998</v>
      </c>
      <c r="G123" s="88">
        <f t="shared" si="8"/>
        <v>1.41796875</v>
      </c>
      <c r="H123" s="88">
        <f t="shared" si="9"/>
        <v>1.41796875</v>
      </c>
      <c r="I123" s="88">
        <f t="shared" si="11"/>
        <v>0.70523415977961434</v>
      </c>
      <c r="J123" s="88">
        <v>121</v>
      </c>
      <c r="U123" s="88">
        <v>1.41796875</v>
      </c>
      <c r="V123" s="88">
        <v>0.33659583478077998</v>
      </c>
    </row>
    <row r="124" spans="1:22">
      <c r="A124" s="88">
        <v>1944</v>
      </c>
      <c r="B124" s="88">
        <v>7</v>
      </c>
      <c r="C124" s="88">
        <v>8.5</v>
      </c>
      <c r="D124" t="s">
        <v>808</v>
      </c>
      <c r="E124" s="88">
        <f t="shared" si="7"/>
        <v>1.469776910801059</v>
      </c>
      <c r="F124" s="88">
        <f t="shared" si="10"/>
        <v>2.1602441675239041</v>
      </c>
      <c r="G124" s="88">
        <f t="shared" si="8"/>
        <v>1.4296875</v>
      </c>
      <c r="H124" s="88">
        <f t="shared" si="9"/>
        <v>1.4296875</v>
      </c>
      <c r="I124" s="88">
        <f t="shared" si="11"/>
        <v>0.69945355191256831</v>
      </c>
      <c r="J124" s="88">
        <v>122</v>
      </c>
      <c r="U124" s="88">
        <v>1.4296875</v>
      </c>
      <c r="V124" s="88">
        <v>2.1602441675239041</v>
      </c>
    </row>
    <row r="125" spans="1:22">
      <c r="A125" s="88">
        <v>1944</v>
      </c>
      <c r="B125" s="88">
        <v>8</v>
      </c>
      <c r="C125" s="88">
        <v>27.9</v>
      </c>
      <c r="D125" t="s">
        <v>809</v>
      </c>
      <c r="E125" s="88">
        <f t="shared" si="7"/>
        <v>0.94064968946894767</v>
      </c>
      <c r="F125" s="88">
        <f t="shared" si="10"/>
        <v>0.88482183829802763</v>
      </c>
      <c r="G125" s="88">
        <f t="shared" si="8"/>
        <v>1.44140625</v>
      </c>
      <c r="H125" s="88">
        <f t="shared" si="9"/>
        <v>1.44140625</v>
      </c>
      <c r="I125" s="88">
        <f t="shared" si="11"/>
        <v>0.69376693766937669</v>
      </c>
      <c r="J125" s="88">
        <v>123</v>
      </c>
      <c r="U125" s="88">
        <v>1.44140625</v>
      </c>
      <c r="V125" s="88">
        <v>0.88482183829802763</v>
      </c>
    </row>
    <row r="126" spans="1:22">
      <c r="A126" s="88">
        <v>1944</v>
      </c>
      <c r="B126" s="88">
        <v>9</v>
      </c>
      <c r="C126" s="88">
        <v>23.7</v>
      </c>
      <c r="D126" t="s">
        <v>810</v>
      </c>
      <c r="E126" s="88">
        <f t="shared" si="7"/>
        <v>2.8314160798925738</v>
      </c>
      <c r="F126" s="88">
        <f t="shared" si="10"/>
        <v>8.0169170174742295</v>
      </c>
      <c r="G126" s="88">
        <f t="shared" si="8"/>
        <v>1.453125</v>
      </c>
      <c r="H126" s="88">
        <f t="shared" si="9"/>
        <v>1.453125</v>
      </c>
      <c r="I126" s="88">
        <f t="shared" si="11"/>
        <v>0.68817204301075274</v>
      </c>
      <c r="J126" s="88">
        <v>124</v>
      </c>
      <c r="U126" s="88">
        <v>1.453125</v>
      </c>
      <c r="V126" s="88">
        <v>8.0169170174742295</v>
      </c>
    </row>
    <row r="127" spans="1:22">
      <c r="A127" s="88">
        <v>1944</v>
      </c>
      <c r="B127" s="88">
        <v>10</v>
      </c>
      <c r="C127" s="88">
        <v>28.1</v>
      </c>
      <c r="D127" t="s">
        <v>811</v>
      </c>
      <c r="E127" s="88">
        <f t="shared" si="7"/>
        <v>1.4909494220139039</v>
      </c>
      <c r="F127" s="88">
        <f t="shared" si="10"/>
        <v>2.222930179003594</v>
      </c>
      <c r="G127" s="88">
        <f t="shared" si="8"/>
        <v>1.46484375</v>
      </c>
      <c r="H127" s="88">
        <f t="shared" si="9"/>
        <v>1.46484375</v>
      </c>
      <c r="I127" s="88">
        <f t="shared" si="11"/>
        <v>0.68266666666666664</v>
      </c>
      <c r="J127" s="88">
        <v>125</v>
      </c>
      <c r="U127" s="88">
        <v>1.46484375</v>
      </c>
      <c r="V127" s="88">
        <v>2.222930179003594</v>
      </c>
    </row>
    <row r="128" spans="1:22">
      <c r="A128" s="88">
        <v>1944</v>
      </c>
      <c r="B128" s="88">
        <v>11</v>
      </c>
      <c r="C128" s="88">
        <v>17.899999999999999</v>
      </c>
      <c r="D128" t="s">
        <v>812</v>
      </c>
      <c r="E128" s="88">
        <f t="shared" si="7"/>
        <v>2.0476074186779347</v>
      </c>
      <c r="F128" s="88">
        <f t="shared" si="10"/>
        <v>4.1926961410249151</v>
      </c>
      <c r="G128" s="88">
        <f t="shared" si="8"/>
        <v>1.4765625</v>
      </c>
      <c r="H128" s="88">
        <f t="shared" si="9"/>
        <v>1.4765625</v>
      </c>
      <c r="I128" s="88">
        <f t="shared" si="11"/>
        <v>0.67724867724867721</v>
      </c>
      <c r="J128" s="88">
        <v>126</v>
      </c>
      <c r="U128" s="88">
        <v>1.4765625</v>
      </c>
      <c r="V128" s="88">
        <v>4.1926961410249151</v>
      </c>
    </row>
    <row r="129" spans="1:22">
      <c r="A129" s="88">
        <v>1944</v>
      </c>
      <c r="B129" s="88">
        <v>12</v>
      </c>
      <c r="C129" s="88">
        <v>47.4</v>
      </c>
      <c r="D129" t="s">
        <v>813</v>
      </c>
      <c r="E129" s="88">
        <f t="shared" si="7"/>
        <v>0.85184033233519485</v>
      </c>
      <c r="F129" s="88">
        <f t="shared" si="10"/>
        <v>0.72563195179293516</v>
      </c>
      <c r="G129" s="88">
        <f t="shared" si="8"/>
        <v>1.48828125</v>
      </c>
      <c r="H129" s="88">
        <f t="shared" si="9"/>
        <v>1.48828125</v>
      </c>
      <c r="I129" s="88">
        <f t="shared" si="11"/>
        <v>0.67191601049868765</v>
      </c>
      <c r="J129" s="88">
        <v>127</v>
      </c>
      <c r="U129" s="88">
        <v>1.48828125</v>
      </c>
      <c r="V129" s="88">
        <v>0.72563195179293516</v>
      </c>
    </row>
    <row r="130" spans="1:22">
      <c r="A130" s="88">
        <v>1945</v>
      </c>
      <c r="B130" s="88">
        <v>1</v>
      </c>
      <c r="C130" s="88">
        <v>30.8</v>
      </c>
      <c r="D130" t="s">
        <v>814</v>
      </c>
      <c r="E130" s="88">
        <f t="shared" si="7"/>
        <v>1.8579757439641333</v>
      </c>
      <c r="F130" s="88">
        <f t="shared" si="10"/>
        <v>3.452073865159075</v>
      </c>
      <c r="G130" s="88">
        <f t="shared" si="8"/>
        <v>1.5</v>
      </c>
      <c r="H130" s="88">
        <f t="shared" si="9"/>
        <v>1.5</v>
      </c>
      <c r="I130" s="88">
        <f t="shared" si="11"/>
        <v>0.66666666666666663</v>
      </c>
      <c r="J130" s="88">
        <v>128</v>
      </c>
      <c r="U130" s="88">
        <v>1.5</v>
      </c>
      <c r="V130" s="88">
        <v>3.452073865159075</v>
      </c>
    </row>
    <row r="131" spans="1:22">
      <c r="A131" s="88">
        <v>1945</v>
      </c>
      <c r="B131" s="88">
        <v>2</v>
      </c>
      <c r="C131" s="88">
        <v>21.2</v>
      </c>
      <c r="D131" t="s">
        <v>815</v>
      </c>
      <c r="E131" s="88">
        <f t="shared" ref="E131:E194" si="12">(2*IMABS(D131))/COUNT($C$2:$C$1025)</f>
        <v>1.4866759060887871</v>
      </c>
      <c r="F131" s="88">
        <f t="shared" si="10"/>
        <v>2.2102052497449161</v>
      </c>
      <c r="G131" s="88">
        <f t="shared" si="8"/>
        <v>1.51171875</v>
      </c>
      <c r="H131" s="88">
        <f t="shared" si="9"/>
        <v>1.51171875</v>
      </c>
      <c r="I131" s="88">
        <f t="shared" si="11"/>
        <v>0.66149870801033595</v>
      </c>
      <c r="J131" s="88">
        <v>129</v>
      </c>
      <c r="U131" s="88">
        <v>1.51171875</v>
      </c>
      <c r="V131" s="88">
        <v>2.2102052497449161</v>
      </c>
    </row>
    <row r="132" spans="1:22">
      <c r="A132" s="88">
        <v>1945</v>
      </c>
      <c r="B132" s="88">
        <v>3</v>
      </c>
      <c r="C132" s="88">
        <v>35.9</v>
      </c>
      <c r="D132" t="s">
        <v>816</v>
      </c>
      <c r="E132" s="88">
        <f t="shared" si="12"/>
        <v>2.3299749533819472</v>
      </c>
      <c r="F132" s="88">
        <f t="shared" si="10"/>
        <v>5.4287832833872072</v>
      </c>
      <c r="G132" s="88">
        <f t="shared" ref="G132:G195" si="13">G131+$K$8</f>
        <v>1.5234375</v>
      </c>
      <c r="H132" s="88">
        <f t="shared" ref="H132:H195" si="14">J132/(1024/2)*$K$2</f>
        <v>1.5234375</v>
      </c>
      <c r="I132" s="88">
        <f t="shared" si="11"/>
        <v>0.65641025641025641</v>
      </c>
      <c r="J132" s="88">
        <v>130</v>
      </c>
      <c r="U132" s="88">
        <v>1.5234375</v>
      </c>
      <c r="V132" s="88">
        <v>5.4287832833872072</v>
      </c>
    </row>
    <row r="133" spans="1:22">
      <c r="A133" s="88">
        <v>1945</v>
      </c>
      <c r="B133" s="88">
        <v>4</v>
      </c>
      <c r="C133" s="88">
        <v>53.4</v>
      </c>
      <c r="D133" t="s">
        <v>817</v>
      </c>
      <c r="E133" s="88">
        <f t="shared" si="12"/>
        <v>1.1334506708428946</v>
      </c>
      <c r="F133" s="88">
        <f t="shared" si="10"/>
        <v>1.2847104232342079</v>
      </c>
      <c r="G133" s="88">
        <f t="shared" si="13"/>
        <v>1.53515625</v>
      </c>
      <c r="H133" s="88">
        <f t="shared" si="14"/>
        <v>1.53515625</v>
      </c>
      <c r="I133" s="88">
        <f t="shared" si="11"/>
        <v>0.65139949109414763</v>
      </c>
      <c r="J133" s="88">
        <v>131</v>
      </c>
      <c r="U133" s="88">
        <v>1.53515625</v>
      </c>
      <c r="V133" s="88">
        <v>1.2847104232342079</v>
      </c>
    </row>
    <row r="134" spans="1:22">
      <c r="A134" s="88">
        <v>1945</v>
      </c>
      <c r="B134" s="88">
        <v>5</v>
      </c>
      <c r="C134" s="88">
        <v>51</v>
      </c>
      <c r="D134" t="s">
        <v>818</v>
      </c>
      <c r="E134" s="88">
        <f t="shared" si="12"/>
        <v>2.7071476384833661</v>
      </c>
      <c r="F134" s="88">
        <f t="shared" si="10"/>
        <v>7.328648336546066</v>
      </c>
      <c r="G134" s="88">
        <f t="shared" si="13"/>
        <v>1.546875</v>
      </c>
      <c r="H134" s="88">
        <f t="shared" si="14"/>
        <v>1.546875</v>
      </c>
      <c r="I134" s="88">
        <f t="shared" si="11"/>
        <v>0.64646464646464652</v>
      </c>
      <c r="J134" s="88">
        <v>132</v>
      </c>
      <c r="U134" s="88">
        <v>1.546875</v>
      </c>
      <c r="V134" s="88">
        <v>7.328648336546066</v>
      </c>
    </row>
    <row r="135" spans="1:22">
      <c r="A135" s="88">
        <v>1945</v>
      </c>
      <c r="B135" s="88">
        <v>6</v>
      </c>
      <c r="C135" s="88">
        <v>60.2</v>
      </c>
      <c r="D135" t="s">
        <v>819</v>
      </c>
      <c r="E135" s="88">
        <f t="shared" si="12"/>
        <v>1.2903245581559237</v>
      </c>
      <c r="F135" s="88">
        <f t="shared" si="10"/>
        <v>1.6649374653802798</v>
      </c>
      <c r="G135" s="88">
        <f t="shared" si="13"/>
        <v>1.55859375</v>
      </c>
      <c r="H135" s="88">
        <f t="shared" si="14"/>
        <v>1.55859375</v>
      </c>
      <c r="I135" s="88">
        <f t="shared" si="11"/>
        <v>0.64160401002506262</v>
      </c>
      <c r="J135" s="88">
        <v>133</v>
      </c>
      <c r="U135" s="88">
        <v>1.55859375</v>
      </c>
      <c r="V135" s="88">
        <v>1.6649374653802798</v>
      </c>
    </row>
    <row r="136" spans="1:22">
      <c r="A136" s="88">
        <v>1945</v>
      </c>
      <c r="B136" s="88">
        <v>7</v>
      </c>
      <c r="C136" s="88">
        <v>71</v>
      </c>
      <c r="D136" t="s">
        <v>820</v>
      </c>
      <c r="E136" s="88">
        <f t="shared" si="12"/>
        <v>0.9360041107074919</v>
      </c>
      <c r="F136" s="88">
        <f t="shared" ref="F136:F199" si="15">E136^2</f>
        <v>0.8761036952613227</v>
      </c>
      <c r="G136" s="88">
        <f t="shared" si="13"/>
        <v>1.5703125</v>
      </c>
      <c r="H136" s="88">
        <f t="shared" si="14"/>
        <v>1.5703125</v>
      </c>
      <c r="I136" s="88">
        <f t="shared" si="11"/>
        <v>0.63681592039800994</v>
      </c>
      <c r="J136" s="88">
        <v>134</v>
      </c>
      <c r="U136" s="88">
        <v>1.5703125</v>
      </c>
      <c r="V136" s="88">
        <v>0.8761036952613227</v>
      </c>
    </row>
    <row r="137" spans="1:22">
      <c r="A137" s="88">
        <v>1945</v>
      </c>
      <c r="B137" s="88">
        <v>8</v>
      </c>
      <c r="C137" s="88">
        <v>43.1</v>
      </c>
      <c r="D137" t="s">
        <v>821</v>
      </c>
      <c r="E137" s="88">
        <f t="shared" si="12"/>
        <v>0.92340018073493502</v>
      </c>
      <c r="F137" s="88">
        <f t="shared" si="15"/>
        <v>0.85266789378131069</v>
      </c>
      <c r="G137" s="88">
        <f t="shared" si="13"/>
        <v>1.58203125</v>
      </c>
      <c r="H137" s="88">
        <f t="shared" si="14"/>
        <v>1.58203125</v>
      </c>
      <c r="I137" s="88">
        <f t="shared" si="11"/>
        <v>0.63209876543209875</v>
      </c>
      <c r="J137" s="88">
        <v>135</v>
      </c>
      <c r="U137" s="88">
        <v>1.58203125</v>
      </c>
      <c r="V137" s="88">
        <v>0.85266789378131069</v>
      </c>
    </row>
    <row r="138" spans="1:22">
      <c r="A138" s="88">
        <v>1945</v>
      </c>
      <c r="B138" s="88">
        <v>9</v>
      </c>
      <c r="C138" s="88">
        <v>58.1</v>
      </c>
      <c r="D138" t="s">
        <v>822</v>
      </c>
      <c r="E138" s="88">
        <f t="shared" si="12"/>
        <v>1.0814095678620921</v>
      </c>
      <c r="F138" s="88">
        <f t="shared" si="15"/>
        <v>1.1694466534636767</v>
      </c>
      <c r="G138" s="88">
        <f t="shared" si="13"/>
        <v>1.59375</v>
      </c>
      <c r="H138" s="88">
        <f t="shared" si="14"/>
        <v>1.59375</v>
      </c>
      <c r="I138" s="88">
        <f t="shared" si="11"/>
        <v>0.62745098039215685</v>
      </c>
      <c r="J138" s="88">
        <v>136</v>
      </c>
      <c r="U138" s="88">
        <v>1.59375</v>
      </c>
      <c r="V138" s="88">
        <v>1.1694466534636767</v>
      </c>
    </row>
    <row r="139" spans="1:22">
      <c r="A139" s="88">
        <v>1945</v>
      </c>
      <c r="B139" s="88">
        <v>10</v>
      </c>
      <c r="C139" s="88">
        <v>114.5</v>
      </c>
      <c r="D139" t="s">
        <v>823</v>
      </c>
      <c r="E139" s="88">
        <f t="shared" si="12"/>
        <v>1.1051643088215672</v>
      </c>
      <c r="F139" s="88">
        <f t="shared" si="15"/>
        <v>1.2213881494930525</v>
      </c>
      <c r="G139" s="88">
        <f t="shared" si="13"/>
        <v>1.60546875</v>
      </c>
      <c r="H139" s="88">
        <f t="shared" si="14"/>
        <v>1.60546875</v>
      </c>
      <c r="I139" s="88">
        <f t="shared" si="11"/>
        <v>0.62287104622871048</v>
      </c>
      <c r="J139" s="88">
        <v>137</v>
      </c>
      <c r="U139" s="88">
        <v>1.60546875</v>
      </c>
      <c r="V139" s="88">
        <v>1.2213881494930525</v>
      </c>
    </row>
    <row r="140" spans="1:22">
      <c r="A140" s="88">
        <v>1945</v>
      </c>
      <c r="B140" s="88">
        <v>11</v>
      </c>
      <c r="C140" s="88">
        <v>76.599999999999994</v>
      </c>
      <c r="D140" t="s">
        <v>824</v>
      </c>
      <c r="E140" s="88">
        <f t="shared" si="12"/>
        <v>0.68629714006287412</v>
      </c>
      <c r="F140" s="88">
        <f t="shared" si="15"/>
        <v>0.47100376445848025</v>
      </c>
      <c r="G140" s="88">
        <f t="shared" si="13"/>
        <v>1.6171875</v>
      </c>
      <c r="H140" s="88">
        <f t="shared" si="14"/>
        <v>1.6171875</v>
      </c>
      <c r="I140" s="88">
        <f t="shared" ref="I140:I203" si="16">1/H140</f>
        <v>0.61835748792270528</v>
      </c>
      <c r="J140" s="88">
        <v>138</v>
      </c>
      <c r="U140" s="88">
        <v>1.6171875</v>
      </c>
      <c r="V140" s="88">
        <v>0.47100376445848025</v>
      </c>
    </row>
    <row r="141" spans="1:22">
      <c r="A141" s="88">
        <v>1945</v>
      </c>
      <c r="B141" s="88">
        <v>12</v>
      </c>
      <c r="C141" s="88">
        <v>45.7</v>
      </c>
      <c r="D141" t="s">
        <v>825</v>
      </c>
      <c r="E141" s="88">
        <f t="shared" si="12"/>
        <v>2.1841624348917774</v>
      </c>
      <c r="F141" s="88">
        <f t="shared" si="15"/>
        <v>4.7705655419923776</v>
      </c>
      <c r="G141" s="88">
        <f t="shared" si="13"/>
        <v>1.62890625</v>
      </c>
      <c r="H141" s="88">
        <f t="shared" si="14"/>
        <v>1.62890625</v>
      </c>
      <c r="I141" s="88">
        <f t="shared" si="16"/>
        <v>0.61390887290167862</v>
      </c>
      <c r="J141" s="88">
        <v>139</v>
      </c>
      <c r="U141" s="88">
        <v>1.62890625</v>
      </c>
      <c r="V141" s="88">
        <v>4.7705655419923776</v>
      </c>
    </row>
    <row r="142" spans="1:22">
      <c r="A142" s="88">
        <v>1946</v>
      </c>
      <c r="B142" s="88">
        <v>1</v>
      </c>
      <c r="C142" s="88">
        <v>79.3</v>
      </c>
      <c r="D142" t="s">
        <v>826</v>
      </c>
      <c r="E142" s="88">
        <f t="shared" si="12"/>
        <v>1.1150596157229464</v>
      </c>
      <c r="F142" s="88">
        <f t="shared" si="15"/>
        <v>1.243357946616205</v>
      </c>
      <c r="G142" s="88">
        <f t="shared" si="13"/>
        <v>1.640625</v>
      </c>
      <c r="H142" s="88">
        <f t="shared" si="14"/>
        <v>1.640625</v>
      </c>
      <c r="I142" s="88">
        <f t="shared" si="16"/>
        <v>0.60952380952380958</v>
      </c>
      <c r="J142" s="88">
        <v>140</v>
      </c>
      <c r="U142" s="88">
        <v>1.640625</v>
      </c>
      <c r="V142" s="88">
        <v>1.243357946616205</v>
      </c>
    </row>
    <row r="143" spans="1:22">
      <c r="A143" s="88">
        <v>1946</v>
      </c>
      <c r="B143" s="88">
        <v>2</v>
      </c>
      <c r="C143" s="88">
        <v>143.80000000000001</v>
      </c>
      <c r="D143" t="s">
        <v>827</v>
      </c>
      <c r="E143" s="88">
        <f t="shared" si="12"/>
        <v>1.5713978979164855</v>
      </c>
      <c r="F143" s="88">
        <f t="shared" si="15"/>
        <v>2.4692913535763497</v>
      </c>
      <c r="G143" s="88">
        <f t="shared" si="13"/>
        <v>1.65234375</v>
      </c>
      <c r="H143" s="88">
        <f t="shared" si="14"/>
        <v>1.65234375</v>
      </c>
      <c r="I143" s="88">
        <f t="shared" si="16"/>
        <v>0.60520094562647753</v>
      </c>
      <c r="J143" s="88">
        <v>141</v>
      </c>
      <c r="U143" s="88">
        <v>1.65234375</v>
      </c>
      <c r="V143" s="88">
        <v>2.4692913535763497</v>
      </c>
    </row>
    <row r="144" spans="1:22">
      <c r="A144" s="88">
        <v>1946</v>
      </c>
      <c r="B144" s="88">
        <v>3</v>
      </c>
      <c r="C144" s="88">
        <v>127.7</v>
      </c>
      <c r="D144" t="s">
        <v>828</v>
      </c>
      <c r="E144" s="88">
        <f t="shared" si="12"/>
        <v>0.89454080216956255</v>
      </c>
      <c r="F144" s="88">
        <f t="shared" si="15"/>
        <v>0.8002032467461645</v>
      </c>
      <c r="G144" s="88">
        <f t="shared" si="13"/>
        <v>1.6640625</v>
      </c>
      <c r="H144" s="88">
        <f t="shared" si="14"/>
        <v>1.6640625</v>
      </c>
      <c r="I144" s="88">
        <f t="shared" si="16"/>
        <v>0.60093896713615025</v>
      </c>
      <c r="J144" s="88">
        <v>142</v>
      </c>
      <c r="U144" s="88">
        <v>1.6640625</v>
      </c>
      <c r="V144" s="88">
        <v>0.8002032467461645</v>
      </c>
    </row>
    <row r="145" spans="1:22">
      <c r="A145" s="88">
        <v>1946</v>
      </c>
      <c r="B145" s="88">
        <v>4</v>
      </c>
      <c r="C145" s="88">
        <v>126.1</v>
      </c>
      <c r="D145" t="s">
        <v>829</v>
      </c>
      <c r="E145" s="88">
        <f t="shared" si="12"/>
        <v>0.1656421777406907</v>
      </c>
      <c r="F145" s="88">
        <f t="shared" si="15"/>
        <v>2.743733104667857E-2</v>
      </c>
      <c r="G145" s="88">
        <f t="shared" si="13"/>
        <v>1.67578125</v>
      </c>
      <c r="H145" s="88">
        <f t="shared" si="14"/>
        <v>1.67578125</v>
      </c>
      <c r="I145" s="88">
        <f t="shared" si="16"/>
        <v>0.59673659673659674</v>
      </c>
      <c r="J145" s="88">
        <v>143</v>
      </c>
      <c r="U145" s="88">
        <v>1.67578125</v>
      </c>
      <c r="V145" s="88">
        <v>2.743733104667857E-2</v>
      </c>
    </row>
    <row r="146" spans="1:22">
      <c r="A146" s="88">
        <v>1946</v>
      </c>
      <c r="B146" s="88">
        <v>5</v>
      </c>
      <c r="C146" s="88">
        <v>141.6</v>
      </c>
      <c r="D146" t="s">
        <v>830</v>
      </c>
      <c r="E146" s="88">
        <f t="shared" si="12"/>
        <v>2.0998878410978885</v>
      </c>
      <c r="F146" s="88">
        <f t="shared" si="15"/>
        <v>4.4095289451907513</v>
      </c>
      <c r="G146" s="88">
        <f t="shared" si="13"/>
        <v>1.6875</v>
      </c>
      <c r="H146" s="88">
        <f t="shared" si="14"/>
        <v>1.6875</v>
      </c>
      <c r="I146" s="88">
        <f t="shared" si="16"/>
        <v>0.59259259259259256</v>
      </c>
      <c r="J146" s="88">
        <v>144</v>
      </c>
      <c r="U146" s="88">
        <v>1.6875</v>
      </c>
      <c r="V146" s="88">
        <v>4.4095289451907513</v>
      </c>
    </row>
    <row r="147" spans="1:22">
      <c r="A147" s="88">
        <v>1946</v>
      </c>
      <c r="B147" s="88">
        <v>6</v>
      </c>
      <c r="C147" s="88">
        <v>122.6</v>
      </c>
      <c r="D147" t="s">
        <v>831</v>
      </c>
      <c r="E147" s="88">
        <f t="shared" si="12"/>
        <v>1.0950532418785888</v>
      </c>
      <c r="F147" s="88">
        <f t="shared" si="15"/>
        <v>1.1991416025488071</v>
      </c>
      <c r="G147" s="88">
        <f t="shared" si="13"/>
        <v>1.69921875</v>
      </c>
      <c r="H147" s="88">
        <f t="shared" si="14"/>
        <v>1.69921875</v>
      </c>
      <c r="I147" s="88">
        <f t="shared" si="16"/>
        <v>0.58850574712643677</v>
      </c>
      <c r="J147" s="88">
        <v>145</v>
      </c>
      <c r="U147" s="88">
        <v>1.69921875</v>
      </c>
      <c r="V147" s="88">
        <v>1.1991416025488071</v>
      </c>
    </row>
    <row r="148" spans="1:22">
      <c r="A148" s="88">
        <v>1946</v>
      </c>
      <c r="B148" s="88">
        <v>7</v>
      </c>
      <c r="C148" s="88">
        <v>193.7</v>
      </c>
      <c r="D148" t="s">
        <v>832</v>
      </c>
      <c r="E148" s="88">
        <f t="shared" si="12"/>
        <v>1.6731790057684786</v>
      </c>
      <c r="F148" s="88">
        <f t="shared" si="15"/>
        <v>2.7995279853443944</v>
      </c>
      <c r="G148" s="88">
        <f t="shared" si="13"/>
        <v>1.7109375</v>
      </c>
      <c r="H148" s="88">
        <f t="shared" si="14"/>
        <v>1.7109375</v>
      </c>
      <c r="I148" s="88">
        <f t="shared" si="16"/>
        <v>0.58447488584474883</v>
      </c>
      <c r="J148" s="88">
        <v>146</v>
      </c>
      <c r="U148" s="88">
        <v>1.7109375</v>
      </c>
      <c r="V148" s="88">
        <v>2.7995279853443944</v>
      </c>
    </row>
    <row r="149" spans="1:22">
      <c r="A149" s="88">
        <v>1946</v>
      </c>
      <c r="B149" s="88">
        <v>8</v>
      </c>
      <c r="C149" s="88">
        <v>178.7</v>
      </c>
      <c r="D149" t="s">
        <v>833</v>
      </c>
      <c r="E149" s="88">
        <f t="shared" si="12"/>
        <v>1.5435295197850376</v>
      </c>
      <c r="F149" s="88">
        <f t="shared" si="15"/>
        <v>2.3824833784478288</v>
      </c>
      <c r="G149" s="88">
        <f t="shared" si="13"/>
        <v>1.72265625</v>
      </c>
      <c r="H149" s="88">
        <f t="shared" si="14"/>
        <v>1.72265625</v>
      </c>
      <c r="I149" s="88">
        <f t="shared" si="16"/>
        <v>0.58049886621315194</v>
      </c>
      <c r="J149" s="88">
        <v>147</v>
      </c>
      <c r="U149" s="88">
        <v>1.72265625</v>
      </c>
      <c r="V149" s="88">
        <v>2.3824833784478288</v>
      </c>
    </row>
    <row r="150" spans="1:22">
      <c r="A150" s="88">
        <v>1946</v>
      </c>
      <c r="B150" s="88">
        <v>9</v>
      </c>
      <c r="C150" s="88">
        <v>157.4</v>
      </c>
      <c r="D150" t="s">
        <v>834</v>
      </c>
      <c r="E150" s="88">
        <f t="shared" si="12"/>
        <v>1.4313343798396678</v>
      </c>
      <c r="F150" s="88">
        <f t="shared" si="15"/>
        <v>2.0487181069110063</v>
      </c>
      <c r="G150" s="88">
        <f t="shared" si="13"/>
        <v>1.734375</v>
      </c>
      <c r="H150" s="88">
        <f t="shared" si="14"/>
        <v>1.734375</v>
      </c>
      <c r="I150" s="88">
        <f t="shared" si="16"/>
        <v>0.57657657657657657</v>
      </c>
      <c r="J150" s="88">
        <v>148</v>
      </c>
      <c r="U150" s="88">
        <v>1.734375</v>
      </c>
      <c r="V150" s="88">
        <v>2.0487181069110063</v>
      </c>
    </row>
    <row r="151" spans="1:22">
      <c r="A151" s="88">
        <v>1946</v>
      </c>
      <c r="B151" s="88">
        <v>10</v>
      </c>
      <c r="C151" s="88">
        <v>170.5</v>
      </c>
      <c r="D151" t="s">
        <v>835</v>
      </c>
      <c r="E151" s="88">
        <f t="shared" si="12"/>
        <v>0.9860173761326394</v>
      </c>
      <c r="F151" s="88">
        <f t="shared" si="15"/>
        <v>0.97223026603549489</v>
      </c>
      <c r="G151" s="88">
        <f t="shared" si="13"/>
        <v>1.74609375</v>
      </c>
      <c r="H151" s="88">
        <f t="shared" si="14"/>
        <v>1.74609375</v>
      </c>
      <c r="I151" s="88">
        <f t="shared" si="16"/>
        <v>0.57270693512304249</v>
      </c>
      <c r="J151" s="88">
        <v>149</v>
      </c>
      <c r="U151" s="88">
        <v>1.74609375</v>
      </c>
      <c r="V151" s="88">
        <v>0.97223026603549489</v>
      </c>
    </row>
    <row r="152" spans="1:22">
      <c r="A152" s="88">
        <v>1946</v>
      </c>
      <c r="B152" s="88">
        <v>11</v>
      </c>
      <c r="C152" s="88">
        <v>206.3</v>
      </c>
      <c r="D152" t="s">
        <v>836</v>
      </c>
      <c r="E152" s="88">
        <f t="shared" si="12"/>
        <v>0.13261715494193191</v>
      </c>
      <c r="F152" s="88">
        <f t="shared" si="15"/>
        <v>1.7587309784892376E-2</v>
      </c>
      <c r="G152" s="88">
        <f t="shared" si="13"/>
        <v>1.7578125</v>
      </c>
      <c r="H152" s="88">
        <f t="shared" si="14"/>
        <v>1.7578125</v>
      </c>
      <c r="I152" s="88">
        <f t="shared" si="16"/>
        <v>0.56888888888888889</v>
      </c>
      <c r="J152" s="88">
        <v>150</v>
      </c>
      <c r="U152" s="88">
        <v>1.7578125</v>
      </c>
      <c r="V152" s="88">
        <v>1.7587309784892376E-2</v>
      </c>
    </row>
    <row r="153" spans="1:22">
      <c r="A153" s="88">
        <v>1946</v>
      </c>
      <c r="B153" s="88">
        <v>12</v>
      </c>
      <c r="C153" s="88">
        <v>202.9</v>
      </c>
      <c r="D153" t="s">
        <v>837</v>
      </c>
      <c r="E153" s="88">
        <f t="shared" si="12"/>
        <v>0.76229078955535523</v>
      </c>
      <c r="F153" s="88">
        <f t="shared" si="15"/>
        <v>0.58108724784092691</v>
      </c>
      <c r="G153" s="88">
        <f t="shared" si="13"/>
        <v>1.76953125</v>
      </c>
      <c r="H153" s="88">
        <f t="shared" si="14"/>
        <v>1.76953125</v>
      </c>
      <c r="I153" s="88">
        <f t="shared" si="16"/>
        <v>0.56512141280353201</v>
      </c>
      <c r="J153" s="88">
        <v>151</v>
      </c>
      <c r="U153" s="88">
        <v>1.76953125</v>
      </c>
      <c r="V153" s="88">
        <v>0.58108724784092691</v>
      </c>
    </row>
    <row r="154" spans="1:22">
      <c r="A154" s="88">
        <v>1947</v>
      </c>
      <c r="B154" s="88">
        <v>1</v>
      </c>
      <c r="C154" s="88">
        <v>163.69999999999999</v>
      </c>
      <c r="D154" t="s">
        <v>838</v>
      </c>
      <c r="E154" s="88">
        <f t="shared" si="12"/>
        <v>2.0339458113517481</v>
      </c>
      <c r="F154" s="88">
        <f t="shared" si="15"/>
        <v>4.1369355635153209</v>
      </c>
      <c r="G154" s="88">
        <f t="shared" si="13"/>
        <v>1.78125</v>
      </c>
      <c r="H154" s="88">
        <f t="shared" si="14"/>
        <v>1.78125</v>
      </c>
      <c r="I154" s="88">
        <f t="shared" si="16"/>
        <v>0.56140350877192979</v>
      </c>
      <c r="J154" s="88">
        <v>152</v>
      </c>
      <c r="U154" s="88">
        <v>1.78125</v>
      </c>
      <c r="V154" s="88">
        <v>4.1369355635153209</v>
      </c>
    </row>
    <row r="155" spans="1:22">
      <c r="A155" s="88">
        <v>1947</v>
      </c>
      <c r="B155" s="88">
        <v>2</v>
      </c>
      <c r="C155" s="88">
        <v>188.9</v>
      </c>
      <c r="D155" t="s">
        <v>839</v>
      </c>
      <c r="E155" s="88">
        <f t="shared" si="12"/>
        <v>1.3648909925029364</v>
      </c>
      <c r="F155" s="88">
        <f t="shared" si="15"/>
        <v>1.8629274214156508</v>
      </c>
      <c r="G155" s="88">
        <f t="shared" si="13"/>
        <v>1.79296875</v>
      </c>
      <c r="H155" s="88">
        <f t="shared" si="14"/>
        <v>1.79296875</v>
      </c>
      <c r="I155" s="88">
        <f t="shared" si="16"/>
        <v>0.55773420479302838</v>
      </c>
      <c r="J155" s="88">
        <v>153</v>
      </c>
      <c r="U155" s="88">
        <v>1.79296875</v>
      </c>
      <c r="V155" s="88">
        <v>1.8629274214156508</v>
      </c>
    </row>
    <row r="156" spans="1:22">
      <c r="A156" s="88">
        <v>1947</v>
      </c>
      <c r="B156" s="88">
        <v>3</v>
      </c>
      <c r="C156" s="88">
        <v>183.8</v>
      </c>
      <c r="D156" t="s">
        <v>840</v>
      </c>
      <c r="E156" s="88">
        <f t="shared" si="12"/>
        <v>0.99730740325836909</v>
      </c>
      <c r="F156" s="88">
        <f t="shared" si="15"/>
        <v>0.9946220565939512</v>
      </c>
      <c r="G156" s="88">
        <f t="shared" si="13"/>
        <v>1.8046875</v>
      </c>
      <c r="H156" s="88">
        <f t="shared" si="14"/>
        <v>1.8046875</v>
      </c>
      <c r="I156" s="88">
        <f t="shared" si="16"/>
        <v>0.55411255411255411</v>
      </c>
      <c r="J156" s="88">
        <v>154</v>
      </c>
      <c r="U156" s="88">
        <v>1.8046875</v>
      </c>
      <c r="V156" s="88">
        <v>0.9946220565939512</v>
      </c>
    </row>
    <row r="157" spans="1:22">
      <c r="A157" s="88">
        <v>1947</v>
      </c>
      <c r="B157" s="88">
        <v>4</v>
      </c>
      <c r="C157" s="88">
        <v>212.1</v>
      </c>
      <c r="D157" t="s">
        <v>841</v>
      </c>
      <c r="E157" s="88">
        <f t="shared" si="12"/>
        <v>0.65076323025901839</v>
      </c>
      <c r="F157" s="88">
        <f t="shared" si="15"/>
        <v>0.42349278185715217</v>
      </c>
      <c r="G157" s="88">
        <f t="shared" si="13"/>
        <v>1.81640625</v>
      </c>
      <c r="H157" s="88">
        <f t="shared" si="14"/>
        <v>1.81640625</v>
      </c>
      <c r="I157" s="88">
        <f t="shared" si="16"/>
        <v>0.55053763440860215</v>
      </c>
      <c r="J157" s="88">
        <v>155</v>
      </c>
      <c r="U157" s="88">
        <v>1.81640625</v>
      </c>
      <c r="V157" s="88">
        <v>0.42349278185715217</v>
      </c>
    </row>
    <row r="158" spans="1:22">
      <c r="A158" s="88">
        <v>1947</v>
      </c>
      <c r="B158" s="88">
        <v>5</v>
      </c>
      <c r="C158" s="88">
        <v>285</v>
      </c>
      <c r="D158" t="s">
        <v>842</v>
      </c>
      <c r="E158" s="88">
        <f t="shared" si="12"/>
        <v>0.78012211028838452</v>
      </c>
      <c r="F158" s="88">
        <f t="shared" si="15"/>
        <v>0.60859050696080241</v>
      </c>
      <c r="G158" s="88">
        <f t="shared" si="13"/>
        <v>1.828125</v>
      </c>
      <c r="H158" s="88">
        <f t="shared" si="14"/>
        <v>1.828125</v>
      </c>
      <c r="I158" s="88">
        <f t="shared" si="16"/>
        <v>0.54700854700854706</v>
      </c>
      <c r="J158" s="88">
        <v>156</v>
      </c>
      <c r="U158" s="88">
        <v>1.828125</v>
      </c>
      <c r="V158" s="88">
        <v>0.60859050696080241</v>
      </c>
    </row>
    <row r="159" spans="1:22">
      <c r="A159" s="88">
        <v>1947</v>
      </c>
      <c r="B159" s="88">
        <v>6</v>
      </c>
      <c r="C159" s="88">
        <v>232.1</v>
      </c>
      <c r="D159" t="s">
        <v>843</v>
      </c>
      <c r="E159" s="88">
        <f t="shared" si="12"/>
        <v>2.2424111048310476</v>
      </c>
      <c r="F159" s="88">
        <f t="shared" si="15"/>
        <v>5.0284075630695995</v>
      </c>
      <c r="G159" s="88">
        <f t="shared" si="13"/>
        <v>1.83984375</v>
      </c>
      <c r="H159" s="88">
        <f t="shared" si="14"/>
        <v>1.83984375</v>
      </c>
      <c r="I159" s="88">
        <f t="shared" si="16"/>
        <v>0.54352441613588109</v>
      </c>
      <c r="J159" s="88">
        <v>157</v>
      </c>
      <c r="U159" s="88">
        <v>1.83984375</v>
      </c>
      <c r="V159" s="88">
        <v>5.0284075630695995</v>
      </c>
    </row>
    <row r="160" spans="1:22">
      <c r="A160" s="88">
        <v>1947</v>
      </c>
      <c r="B160" s="88">
        <v>7</v>
      </c>
      <c r="C160" s="88">
        <v>223.5</v>
      </c>
      <c r="D160" t="s">
        <v>844</v>
      </c>
      <c r="E160" s="88">
        <f t="shared" si="12"/>
        <v>1.2407883073942687</v>
      </c>
      <c r="F160" s="88">
        <f t="shared" si="15"/>
        <v>1.5395556237663341</v>
      </c>
      <c r="G160" s="88">
        <f t="shared" si="13"/>
        <v>1.8515625</v>
      </c>
      <c r="H160" s="88">
        <f t="shared" si="14"/>
        <v>1.8515625</v>
      </c>
      <c r="I160" s="88">
        <f t="shared" si="16"/>
        <v>0.54008438818565396</v>
      </c>
      <c r="J160" s="88">
        <v>158</v>
      </c>
      <c r="U160" s="88">
        <v>1.8515625</v>
      </c>
      <c r="V160" s="88">
        <v>1.5395556237663341</v>
      </c>
    </row>
    <row r="161" spans="1:22">
      <c r="A161" s="88">
        <v>1947</v>
      </c>
      <c r="B161" s="88">
        <v>8</v>
      </c>
      <c r="C161" s="88">
        <v>267.39999999999998</v>
      </c>
      <c r="D161" t="s">
        <v>845</v>
      </c>
      <c r="E161" s="88">
        <f t="shared" si="12"/>
        <v>1.1659851291354824</v>
      </c>
      <c r="F161" s="88">
        <f t="shared" si="15"/>
        <v>1.3595213213650874</v>
      </c>
      <c r="G161" s="88">
        <f t="shared" si="13"/>
        <v>1.86328125</v>
      </c>
      <c r="H161" s="88">
        <f t="shared" si="14"/>
        <v>1.86328125</v>
      </c>
      <c r="I161" s="88">
        <f t="shared" si="16"/>
        <v>0.5366876310272537</v>
      </c>
      <c r="J161" s="88">
        <v>159</v>
      </c>
      <c r="U161" s="88">
        <v>1.86328125</v>
      </c>
      <c r="V161" s="88">
        <v>1.3595213213650874</v>
      </c>
    </row>
    <row r="162" spans="1:22">
      <c r="A162" s="88">
        <v>1947</v>
      </c>
      <c r="B162" s="88">
        <v>9</v>
      </c>
      <c r="C162" s="88">
        <v>239.9</v>
      </c>
      <c r="D162" t="s">
        <v>846</v>
      </c>
      <c r="E162" s="88">
        <f t="shared" si="12"/>
        <v>2.158319348260433</v>
      </c>
      <c r="F162" s="88">
        <f t="shared" si="15"/>
        <v>4.65834240907534</v>
      </c>
      <c r="G162" s="88">
        <f t="shared" si="13"/>
        <v>1.875</v>
      </c>
      <c r="H162" s="88">
        <f t="shared" si="14"/>
        <v>1.875</v>
      </c>
      <c r="I162" s="88">
        <f t="shared" si="16"/>
        <v>0.53333333333333333</v>
      </c>
      <c r="J162" s="88">
        <v>160</v>
      </c>
      <c r="U162" s="88">
        <v>1.875</v>
      </c>
      <c r="V162" s="88">
        <v>4.65834240907534</v>
      </c>
    </row>
    <row r="163" spans="1:22">
      <c r="A163" s="88">
        <v>1947</v>
      </c>
      <c r="B163" s="88">
        <v>10</v>
      </c>
      <c r="C163" s="88">
        <v>231.7</v>
      </c>
      <c r="D163" t="s">
        <v>847</v>
      </c>
      <c r="E163" s="88">
        <f t="shared" si="12"/>
        <v>1.0823433231018227</v>
      </c>
      <c r="F163" s="88">
        <f t="shared" si="15"/>
        <v>1.1714670690630966</v>
      </c>
      <c r="G163" s="88">
        <f t="shared" si="13"/>
        <v>1.88671875</v>
      </c>
      <c r="H163" s="88">
        <f t="shared" si="14"/>
        <v>1.88671875</v>
      </c>
      <c r="I163" s="88">
        <f t="shared" si="16"/>
        <v>0.53002070393374745</v>
      </c>
      <c r="J163" s="88">
        <v>161</v>
      </c>
      <c r="U163" s="88">
        <v>1.88671875</v>
      </c>
      <c r="V163" s="88">
        <v>1.1714670690630966</v>
      </c>
    </row>
    <row r="164" spans="1:22">
      <c r="A164" s="88">
        <v>1947</v>
      </c>
      <c r="B164" s="88">
        <v>11</v>
      </c>
      <c r="C164" s="88">
        <v>181.3</v>
      </c>
      <c r="D164" t="s">
        <v>848</v>
      </c>
      <c r="E164" s="88">
        <f t="shared" si="12"/>
        <v>1.4613810860247622</v>
      </c>
      <c r="F164" s="88">
        <f t="shared" si="15"/>
        <v>2.1356346785909137</v>
      </c>
      <c r="G164" s="88">
        <f t="shared" si="13"/>
        <v>1.8984375</v>
      </c>
      <c r="H164" s="88">
        <f t="shared" si="14"/>
        <v>1.8984375</v>
      </c>
      <c r="I164" s="88">
        <f t="shared" si="16"/>
        <v>0.52674897119341568</v>
      </c>
      <c r="J164" s="88">
        <v>162</v>
      </c>
      <c r="U164" s="88">
        <v>1.8984375</v>
      </c>
      <c r="V164" s="88">
        <v>2.1356346785909137</v>
      </c>
    </row>
    <row r="165" spans="1:22">
      <c r="A165" s="88">
        <v>1947</v>
      </c>
      <c r="B165" s="88">
        <v>12</v>
      </c>
      <c r="C165" s="88">
        <v>164.9</v>
      </c>
      <c r="D165" t="s">
        <v>849</v>
      </c>
      <c r="E165" s="88">
        <f t="shared" si="12"/>
        <v>1.1201407977865263</v>
      </c>
      <c r="F165" s="88">
        <f t="shared" si="15"/>
        <v>1.2547154068658357</v>
      </c>
      <c r="G165" s="88">
        <f t="shared" si="13"/>
        <v>1.91015625</v>
      </c>
      <c r="H165" s="88">
        <f t="shared" si="14"/>
        <v>1.91015625</v>
      </c>
      <c r="I165" s="88">
        <f t="shared" si="16"/>
        <v>0.52351738241308798</v>
      </c>
      <c r="J165" s="88">
        <v>163</v>
      </c>
      <c r="U165" s="88">
        <v>1.91015625</v>
      </c>
      <c r="V165" s="88">
        <v>1.2547154068658357</v>
      </c>
    </row>
    <row r="166" spans="1:22">
      <c r="A166" s="88">
        <v>1948</v>
      </c>
      <c r="B166" s="88">
        <v>1</v>
      </c>
      <c r="C166" s="88">
        <v>153.6</v>
      </c>
      <c r="D166" t="s">
        <v>850</v>
      </c>
      <c r="E166" s="88">
        <f t="shared" si="12"/>
        <v>1.5859253390464125</v>
      </c>
      <c r="F166" s="88">
        <f t="shared" si="15"/>
        <v>2.5151591810294787</v>
      </c>
      <c r="G166" s="88">
        <f t="shared" si="13"/>
        <v>1.921875</v>
      </c>
      <c r="H166" s="88">
        <f t="shared" si="14"/>
        <v>1.921875</v>
      </c>
      <c r="I166" s="88">
        <f t="shared" si="16"/>
        <v>0.52032520325203258</v>
      </c>
      <c r="J166" s="88">
        <v>164</v>
      </c>
      <c r="U166" s="88">
        <v>1.921875</v>
      </c>
      <c r="V166" s="88">
        <v>2.5151591810294787</v>
      </c>
    </row>
    <row r="167" spans="1:22">
      <c r="A167" s="88">
        <v>1948</v>
      </c>
      <c r="B167" s="88">
        <v>2</v>
      </c>
      <c r="C167" s="88">
        <v>122</v>
      </c>
      <c r="D167" t="s">
        <v>851</v>
      </c>
      <c r="E167" s="88">
        <f t="shared" si="12"/>
        <v>0.82519547844957719</v>
      </c>
      <c r="F167" s="88">
        <f t="shared" si="15"/>
        <v>0.68094757765362657</v>
      </c>
      <c r="G167" s="88">
        <f t="shared" si="13"/>
        <v>1.93359375</v>
      </c>
      <c r="H167" s="88">
        <f t="shared" si="14"/>
        <v>1.93359375</v>
      </c>
      <c r="I167" s="88">
        <f t="shared" si="16"/>
        <v>0.51717171717171717</v>
      </c>
      <c r="J167" s="88">
        <v>165</v>
      </c>
      <c r="U167" s="88">
        <v>1.93359375</v>
      </c>
      <c r="V167" s="88">
        <v>0.68094757765362657</v>
      </c>
    </row>
    <row r="168" spans="1:22">
      <c r="A168" s="88">
        <v>1948</v>
      </c>
      <c r="B168" s="88">
        <v>3</v>
      </c>
      <c r="C168" s="88">
        <v>134.30000000000001</v>
      </c>
      <c r="D168" t="s">
        <v>852</v>
      </c>
      <c r="E168" s="88">
        <f t="shared" si="12"/>
        <v>2.4395023997176106</v>
      </c>
      <c r="F168" s="88">
        <f t="shared" si="15"/>
        <v>5.951171958227981</v>
      </c>
      <c r="G168" s="88">
        <f t="shared" si="13"/>
        <v>1.9453125</v>
      </c>
      <c r="H168" s="88">
        <f t="shared" si="14"/>
        <v>1.9453125</v>
      </c>
      <c r="I168" s="88">
        <f t="shared" si="16"/>
        <v>0.51405622489959835</v>
      </c>
      <c r="J168" s="88">
        <v>166</v>
      </c>
      <c r="U168" s="88">
        <v>1.9453125</v>
      </c>
      <c r="V168" s="88">
        <v>5.951171958227981</v>
      </c>
    </row>
    <row r="169" spans="1:22">
      <c r="A169" s="88">
        <v>1948</v>
      </c>
      <c r="B169" s="88">
        <v>4</v>
      </c>
      <c r="C169" s="88">
        <v>268.5</v>
      </c>
      <c r="D169" t="s">
        <v>853</v>
      </c>
      <c r="E169" s="88">
        <f t="shared" si="12"/>
        <v>1.5137527906988526</v>
      </c>
      <c r="F169" s="88">
        <f t="shared" si="15"/>
        <v>2.2914475113485642</v>
      </c>
      <c r="G169" s="88">
        <f t="shared" si="13"/>
        <v>1.95703125</v>
      </c>
      <c r="H169" s="88">
        <f t="shared" si="14"/>
        <v>1.95703125</v>
      </c>
      <c r="I169" s="88">
        <f t="shared" si="16"/>
        <v>0.51097804391217561</v>
      </c>
      <c r="J169" s="88">
        <v>167</v>
      </c>
      <c r="U169" s="88">
        <v>1.95703125</v>
      </c>
      <c r="V169" s="88">
        <v>2.2914475113485642</v>
      </c>
    </row>
    <row r="170" spans="1:22">
      <c r="A170" s="88">
        <v>1948</v>
      </c>
      <c r="B170" s="88">
        <v>5</v>
      </c>
      <c r="C170" s="88">
        <v>246.4</v>
      </c>
      <c r="D170" t="s">
        <v>854</v>
      </c>
      <c r="E170" s="88">
        <f t="shared" si="12"/>
        <v>2.4040767223083646</v>
      </c>
      <c r="F170" s="88">
        <f t="shared" si="15"/>
        <v>5.7795848867449298</v>
      </c>
      <c r="G170" s="88">
        <f t="shared" si="13"/>
        <v>1.96875</v>
      </c>
      <c r="H170" s="88">
        <f t="shared" si="14"/>
        <v>1.96875</v>
      </c>
      <c r="I170" s="88">
        <f t="shared" si="16"/>
        <v>0.50793650793650791</v>
      </c>
      <c r="J170" s="88">
        <v>168</v>
      </c>
      <c r="U170" s="88">
        <v>1.96875</v>
      </c>
      <c r="V170" s="88">
        <v>5.7795848867449298</v>
      </c>
    </row>
    <row r="171" spans="1:22">
      <c r="A171" s="88">
        <v>1948</v>
      </c>
      <c r="B171" s="88">
        <v>6</v>
      </c>
      <c r="C171" s="88">
        <v>237.5</v>
      </c>
      <c r="D171" t="s">
        <v>855</v>
      </c>
      <c r="E171" s="88">
        <f t="shared" si="12"/>
        <v>0.83173520455159633</v>
      </c>
      <c r="F171" s="88">
        <f t="shared" si="15"/>
        <v>0.69178345049048584</v>
      </c>
      <c r="G171" s="88">
        <f t="shared" si="13"/>
        <v>1.98046875</v>
      </c>
      <c r="H171" s="88">
        <f t="shared" si="14"/>
        <v>1.98046875</v>
      </c>
      <c r="I171" s="88">
        <f t="shared" si="16"/>
        <v>0.50493096646942803</v>
      </c>
      <c r="J171" s="88">
        <v>169</v>
      </c>
      <c r="U171" s="88">
        <v>1.98046875</v>
      </c>
      <c r="V171" s="88">
        <v>0.69178345049048584</v>
      </c>
    </row>
    <row r="172" spans="1:22">
      <c r="A172" s="88">
        <v>1948</v>
      </c>
      <c r="B172" s="88">
        <v>7</v>
      </c>
      <c r="C172" s="88">
        <v>201.4</v>
      </c>
      <c r="D172" t="s">
        <v>856</v>
      </c>
      <c r="E172" s="88">
        <f t="shared" si="12"/>
        <v>0.42016656244496192</v>
      </c>
      <c r="F172" s="88">
        <f t="shared" si="15"/>
        <v>0.1765399401968161</v>
      </c>
      <c r="G172" s="88">
        <f t="shared" si="13"/>
        <v>1.9921875</v>
      </c>
      <c r="H172" s="88">
        <f t="shared" si="14"/>
        <v>1.9921875</v>
      </c>
      <c r="I172" s="88">
        <f t="shared" si="16"/>
        <v>0.50196078431372548</v>
      </c>
      <c r="J172" s="88">
        <v>170</v>
      </c>
      <c r="U172" s="88">
        <v>1.9921875</v>
      </c>
      <c r="V172" s="88">
        <v>0.1765399401968161</v>
      </c>
    </row>
    <row r="173" spans="1:22">
      <c r="A173" s="88">
        <v>1948</v>
      </c>
      <c r="B173" s="88">
        <v>8</v>
      </c>
      <c r="C173" s="88">
        <v>223.7</v>
      </c>
      <c r="D173" t="s">
        <v>857</v>
      </c>
      <c r="E173" s="88">
        <f t="shared" si="12"/>
        <v>0.37251752514131148</v>
      </c>
      <c r="F173" s="88">
        <f t="shared" si="15"/>
        <v>0.13876930653740763</v>
      </c>
      <c r="G173" s="88">
        <f t="shared" si="13"/>
        <v>2.00390625</v>
      </c>
      <c r="H173" s="88">
        <f t="shared" si="14"/>
        <v>2.00390625</v>
      </c>
      <c r="I173" s="88">
        <f t="shared" si="16"/>
        <v>0.49902534113060426</v>
      </c>
      <c r="J173" s="88">
        <v>171</v>
      </c>
      <c r="U173" s="88">
        <v>2.00390625</v>
      </c>
      <c r="V173" s="88">
        <v>0.13876930653740763</v>
      </c>
    </row>
    <row r="174" spans="1:22">
      <c r="A174" s="88">
        <v>1948</v>
      </c>
      <c r="B174" s="88">
        <v>9</v>
      </c>
      <c r="C174" s="88">
        <v>202.9</v>
      </c>
      <c r="D174" t="s">
        <v>858</v>
      </c>
      <c r="E174" s="88">
        <f t="shared" si="12"/>
        <v>1.5000907849209213</v>
      </c>
      <c r="F174" s="88">
        <f t="shared" si="15"/>
        <v>2.2502723630046657</v>
      </c>
      <c r="G174" s="88">
        <f t="shared" si="13"/>
        <v>2.015625</v>
      </c>
      <c r="H174" s="88">
        <f t="shared" si="14"/>
        <v>2.015625</v>
      </c>
      <c r="I174" s="88">
        <f t="shared" si="16"/>
        <v>0.49612403100775193</v>
      </c>
      <c r="J174" s="88">
        <v>172</v>
      </c>
      <c r="U174" s="88">
        <v>2.015625</v>
      </c>
      <c r="V174" s="88">
        <v>2.2502723630046657</v>
      </c>
    </row>
    <row r="175" spans="1:22">
      <c r="A175" s="88">
        <v>1948</v>
      </c>
      <c r="B175" s="88">
        <v>10</v>
      </c>
      <c r="C175" s="88">
        <v>192.9</v>
      </c>
      <c r="D175" t="s">
        <v>859</v>
      </c>
      <c r="E175" s="88">
        <f t="shared" si="12"/>
        <v>1.540873416868185</v>
      </c>
      <c r="F175" s="88">
        <f t="shared" si="15"/>
        <v>2.3742908868110355</v>
      </c>
      <c r="G175" s="88">
        <f t="shared" si="13"/>
        <v>2.02734375</v>
      </c>
      <c r="H175" s="88">
        <f t="shared" si="14"/>
        <v>2.02734375</v>
      </c>
      <c r="I175" s="88">
        <f t="shared" si="16"/>
        <v>0.4932562620423892</v>
      </c>
      <c r="J175" s="88">
        <v>173</v>
      </c>
      <c r="U175" s="88">
        <v>2.02734375</v>
      </c>
      <c r="V175" s="88">
        <v>2.3742908868110355</v>
      </c>
    </row>
    <row r="176" spans="1:22">
      <c r="A176" s="88">
        <v>1948</v>
      </c>
      <c r="B176" s="88">
        <v>11</v>
      </c>
      <c r="C176" s="88">
        <v>135.6</v>
      </c>
      <c r="D176" t="s">
        <v>860</v>
      </c>
      <c r="E176" s="88">
        <f t="shared" si="12"/>
        <v>1.2666560181503634</v>
      </c>
      <c r="F176" s="88">
        <f t="shared" si="15"/>
        <v>1.6044174683165338</v>
      </c>
      <c r="G176" s="88">
        <f t="shared" si="13"/>
        <v>2.0390625</v>
      </c>
      <c r="H176" s="88">
        <f t="shared" si="14"/>
        <v>2.0390625</v>
      </c>
      <c r="I176" s="88">
        <f t="shared" si="16"/>
        <v>0.49042145593869729</v>
      </c>
      <c r="J176" s="88">
        <v>174</v>
      </c>
      <c r="U176" s="88">
        <v>2.0390625</v>
      </c>
      <c r="V176" s="88">
        <v>1.6044174683165338</v>
      </c>
    </row>
    <row r="177" spans="1:22">
      <c r="A177" s="88">
        <v>1948</v>
      </c>
      <c r="B177" s="88">
        <v>12</v>
      </c>
      <c r="C177" s="88">
        <v>195.3</v>
      </c>
      <c r="D177" t="s">
        <v>861</v>
      </c>
      <c r="E177" s="88">
        <f t="shared" si="12"/>
        <v>0.6913194899774121</v>
      </c>
      <c r="F177" s="88">
        <f t="shared" si="15"/>
        <v>0.47792263722262918</v>
      </c>
      <c r="G177" s="88">
        <f t="shared" si="13"/>
        <v>2.05078125</v>
      </c>
      <c r="H177" s="88">
        <f t="shared" si="14"/>
        <v>2.05078125</v>
      </c>
      <c r="I177" s="88">
        <f t="shared" si="16"/>
        <v>0.48761904761904762</v>
      </c>
      <c r="J177" s="88">
        <v>175</v>
      </c>
      <c r="U177" s="88">
        <v>2.05078125</v>
      </c>
      <c r="V177" s="88">
        <v>0.47792263722262918</v>
      </c>
    </row>
    <row r="178" spans="1:22">
      <c r="A178" s="88">
        <v>1949</v>
      </c>
      <c r="B178" s="88">
        <v>1</v>
      </c>
      <c r="C178" s="88">
        <v>168.6</v>
      </c>
      <c r="D178" t="s">
        <v>862</v>
      </c>
      <c r="E178" s="88">
        <f t="shared" si="12"/>
        <v>0.73714880828141394</v>
      </c>
      <c r="F178" s="88">
        <f t="shared" si="15"/>
        <v>0.5433883655507088</v>
      </c>
      <c r="G178" s="88">
        <f t="shared" si="13"/>
        <v>2.0625</v>
      </c>
      <c r="H178" s="88">
        <f t="shared" si="14"/>
        <v>2.0625</v>
      </c>
      <c r="I178" s="88">
        <f t="shared" si="16"/>
        <v>0.48484848484848486</v>
      </c>
      <c r="J178" s="88">
        <v>176</v>
      </c>
      <c r="U178" s="88">
        <v>2.0625</v>
      </c>
      <c r="V178" s="88">
        <v>0.5433883655507088</v>
      </c>
    </row>
    <row r="179" spans="1:22">
      <c r="A179" s="88">
        <v>1949</v>
      </c>
      <c r="B179" s="88">
        <v>2</v>
      </c>
      <c r="C179" s="88">
        <v>258</v>
      </c>
      <c r="D179" t="s">
        <v>863</v>
      </c>
      <c r="E179" s="88">
        <f t="shared" si="12"/>
        <v>0.71773548075450078</v>
      </c>
      <c r="F179" s="88">
        <f t="shared" si="15"/>
        <v>0.5151442203338944</v>
      </c>
      <c r="G179" s="88">
        <f t="shared" si="13"/>
        <v>2.07421875</v>
      </c>
      <c r="H179" s="88">
        <f t="shared" si="14"/>
        <v>2.07421875</v>
      </c>
      <c r="I179" s="88">
        <f t="shared" si="16"/>
        <v>0.48210922787193972</v>
      </c>
      <c r="J179" s="88">
        <v>177</v>
      </c>
      <c r="U179" s="88">
        <v>2.07421875</v>
      </c>
      <c r="V179" s="88">
        <v>0.5151442203338944</v>
      </c>
    </row>
    <row r="180" spans="1:22">
      <c r="A180" s="88">
        <v>1949</v>
      </c>
      <c r="B180" s="88">
        <v>3</v>
      </c>
      <c r="C180" s="88">
        <v>223</v>
      </c>
      <c r="D180" t="s">
        <v>864</v>
      </c>
      <c r="E180" s="88">
        <f t="shared" si="12"/>
        <v>0.59746879205813164</v>
      </c>
      <c r="F180" s="88">
        <f t="shared" si="15"/>
        <v>0.35696895748340296</v>
      </c>
      <c r="G180" s="88">
        <f t="shared" si="13"/>
        <v>2.0859375</v>
      </c>
      <c r="H180" s="88">
        <f t="shared" si="14"/>
        <v>2.0859375</v>
      </c>
      <c r="I180" s="88">
        <f t="shared" si="16"/>
        <v>0.47940074906367042</v>
      </c>
      <c r="J180" s="88">
        <v>178</v>
      </c>
      <c r="U180" s="88">
        <v>2.0859375</v>
      </c>
      <c r="V180" s="88">
        <v>0.35696895748340296</v>
      </c>
    </row>
    <row r="181" spans="1:22">
      <c r="A181" s="88">
        <v>1949</v>
      </c>
      <c r="B181" s="88">
        <v>4</v>
      </c>
      <c r="C181" s="88">
        <v>208.1</v>
      </c>
      <c r="D181" t="s">
        <v>865</v>
      </c>
      <c r="E181" s="88">
        <f t="shared" si="12"/>
        <v>0.49466528483851635</v>
      </c>
      <c r="F181" s="88">
        <f t="shared" si="15"/>
        <v>0.24469374402437052</v>
      </c>
      <c r="G181" s="88">
        <f t="shared" si="13"/>
        <v>2.09765625</v>
      </c>
      <c r="H181" s="88">
        <f t="shared" si="14"/>
        <v>2.09765625</v>
      </c>
      <c r="I181" s="88">
        <f t="shared" si="16"/>
        <v>0.47672253258845437</v>
      </c>
      <c r="J181" s="88">
        <v>179</v>
      </c>
      <c r="U181" s="88">
        <v>2.09765625</v>
      </c>
      <c r="V181" s="88">
        <v>0.24469374402437052</v>
      </c>
    </row>
    <row r="182" spans="1:22">
      <c r="A182" s="88">
        <v>1949</v>
      </c>
      <c r="B182" s="88">
        <v>5</v>
      </c>
      <c r="C182" s="88">
        <v>150.4</v>
      </c>
      <c r="D182" t="s">
        <v>866</v>
      </c>
      <c r="E182" s="88">
        <f t="shared" si="12"/>
        <v>0.49675272799378917</v>
      </c>
      <c r="F182" s="88">
        <f t="shared" si="15"/>
        <v>0.24676327276927149</v>
      </c>
      <c r="G182" s="88">
        <f t="shared" si="13"/>
        <v>2.109375</v>
      </c>
      <c r="H182" s="88">
        <f t="shared" si="14"/>
        <v>2.109375</v>
      </c>
      <c r="I182" s="88">
        <f t="shared" si="16"/>
        <v>0.47407407407407409</v>
      </c>
      <c r="J182" s="88">
        <v>180</v>
      </c>
      <c r="U182" s="88">
        <v>2.109375</v>
      </c>
      <c r="V182" s="88">
        <v>0.24676327276927149</v>
      </c>
    </row>
    <row r="183" spans="1:22">
      <c r="A183" s="88">
        <v>1949</v>
      </c>
      <c r="B183" s="88">
        <v>6</v>
      </c>
      <c r="C183" s="88">
        <v>172.4</v>
      </c>
      <c r="D183" t="s">
        <v>867</v>
      </c>
      <c r="E183" s="88">
        <f t="shared" si="12"/>
        <v>1.7177064956089831</v>
      </c>
      <c r="F183" s="88">
        <f t="shared" si="15"/>
        <v>2.9505156050572938</v>
      </c>
      <c r="G183" s="88">
        <f t="shared" si="13"/>
        <v>2.12109375</v>
      </c>
      <c r="H183" s="88">
        <f t="shared" si="14"/>
        <v>2.12109375</v>
      </c>
      <c r="I183" s="88">
        <f t="shared" si="16"/>
        <v>0.47145488029465932</v>
      </c>
      <c r="J183" s="88">
        <v>181</v>
      </c>
      <c r="U183" s="88">
        <v>2.12109375</v>
      </c>
      <c r="V183" s="88">
        <v>2.9505156050572938</v>
      </c>
    </row>
    <row r="184" spans="1:22">
      <c r="A184" s="88">
        <v>1949</v>
      </c>
      <c r="B184" s="88">
        <v>7</v>
      </c>
      <c r="C184" s="88">
        <v>178.3</v>
      </c>
      <c r="D184" t="s">
        <v>868</v>
      </c>
      <c r="E184" s="88">
        <f t="shared" si="12"/>
        <v>1.9457911823208345</v>
      </c>
      <c r="F184" s="88">
        <f t="shared" si="15"/>
        <v>3.7861033251975109</v>
      </c>
      <c r="G184" s="88">
        <f t="shared" si="13"/>
        <v>2.1328125</v>
      </c>
      <c r="H184" s="88">
        <f t="shared" si="14"/>
        <v>2.1328125</v>
      </c>
      <c r="I184" s="88">
        <f t="shared" si="16"/>
        <v>0.46886446886446886</v>
      </c>
      <c r="J184" s="88">
        <v>182</v>
      </c>
      <c r="U184" s="88">
        <v>2.1328125</v>
      </c>
      <c r="V184" s="88">
        <v>3.7861033251975109</v>
      </c>
    </row>
    <row r="185" spans="1:22">
      <c r="A185" s="88">
        <v>1949</v>
      </c>
      <c r="B185" s="88">
        <v>8</v>
      </c>
      <c r="C185" s="88">
        <v>175.3</v>
      </c>
      <c r="D185" t="s">
        <v>869</v>
      </c>
      <c r="E185" s="88">
        <f t="shared" si="12"/>
        <v>1.2846075208373513</v>
      </c>
      <c r="F185" s="88">
        <f t="shared" si="15"/>
        <v>1.6502164825918859</v>
      </c>
      <c r="G185" s="88">
        <f t="shared" si="13"/>
        <v>2.14453125</v>
      </c>
      <c r="H185" s="88">
        <f t="shared" si="14"/>
        <v>2.14453125</v>
      </c>
      <c r="I185" s="88">
        <f t="shared" si="16"/>
        <v>0.4663023679417122</v>
      </c>
      <c r="J185" s="88">
        <v>183</v>
      </c>
      <c r="U185" s="88">
        <v>2.14453125</v>
      </c>
      <c r="V185" s="88">
        <v>1.6502164825918859</v>
      </c>
    </row>
    <row r="186" spans="1:22">
      <c r="A186" s="88">
        <v>1949</v>
      </c>
      <c r="B186" s="88">
        <v>9</v>
      </c>
      <c r="C186" s="88">
        <v>205.8</v>
      </c>
      <c r="D186" t="s">
        <v>870</v>
      </c>
      <c r="E186" s="88">
        <f t="shared" si="12"/>
        <v>0.66697388477962993</v>
      </c>
      <c r="F186" s="88">
        <f t="shared" si="15"/>
        <v>0.44485416297803104</v>
      </c>
      <c r="G186" s="88">
        <f t="shared" si="13"/>
        <v>2.15625</v>
      </c>
      <c r="H186" s="88">
        <f t="shared" si="14"/>
        <v>2.15625</v>
      </c>
      <c r="I186" s="88">
        <f t="shared" si="16"/>
        <v>0.46376811594202899</v>
      </c>
      <c r="J186" s="88">
        <v>184</v>
      </c>
      <c r="U186" s="88">
        <v>2.15625</v>
      </c>
      <c r="V186" s="88">
        <v>0.44485416297803104</v>
      </c>
    </row>
    <row r="187" spans="1:22">
      <c r="A187" s="88">
        <v>1949</v>
      </c>
      <c r="B187" s="88">
        <v>10</v>
      </c>
      <c r="C187" s="88">
        <v>186.3</v>
      </c>
      <c r="D187" t="s">
        <v>871</v>
      </c>
      <c r="E187" s="88">
        <f t="shared" si="12"/>
        <v>1.2413607285687671</v>
      </c>
      <c r="F187" s="88">
        <f t="shared" si="15"/>
        <v>1.5409764584327803</v>
      </c>
      <c r="G187" s="88">
        <f t="shared" si="13"/>
        <v>2.16796875</v>
      </c>
      <c r="H187" s="88">
        <f t="shared" si="14"/>
        <v>2.16796875</v>
      </c>
      <c r="I187" s="88">
        <f t="shared" si="16"/>
        <v>0.46126126126126127</v>
      </c>
      <c r="J187" s="88">
        <v>185</v>
      </c>
      <c r="U187" s="88">
        <v>2.16796875</v>
      </c>
      <c r="V187" s="88">
        <v>1.5409764584327803</v>
      </c>
    </row>
    <row r="188" spans="1:22">
      <c r="A188" s="88">
        <v>1949</v>
      </c>
      <c r="B188" s="88">
        <v>11</v>
      </c>
      <c r="C188" s="88">
        <v>203.2</v>
      </c>
      <c r="D188" t="s">
        <v>872</v>
      </c>
      <c r="E188" s="88">
        <f t="shared" si="12"/>
        <v>1.6654778599311804</v>
      </c>
      <c r="F188" s="88">
        <f t="shared" si="15"/>
        <v>2.7738165019209444</v>
      </c>
      <c r="G188" s="88">
        <f t="shared" si="13"/>
        <v>2.1796875</v>
      </c>
      <c r="H188" s="88">
        <f t="shared" si="14"/>
        <v>2.1796875</v>
      </c>
      <c r="I188" s="88">
        <f t="shared" si="16"/>
        <v>0.45878136200716846</v>
      </c>
      <c r="J188" s="88">
        <v>186</v>
      </c>
      <c r="U188" s="88">
        <v>2.1796875</v>
      </c>
      <c r="V188" s="88">
        <v>2.7738165019209444</v>
      </c>
    </row>
    <row r="189" spans="1:22">
      <c r="A189" s="88">
        <v>1949</v>
      </c>
      <c r="B189" s="88">
        <v>12</v>
      </c>
      <c r="C189" s="88">
        <v>166.6</v>
      </c>
      <c r="D189" t="s">
        <v>873</v>
      </c>
      <c r="E189" s="88">
        <f t="shared" si="12"/>
        <v>0.91891326081184088</v>
      </c>
      <c r="F189" s="88">
        <f t="shared" si="15"/>
        <v>0.84440158089585027</v>
      </c>
      <c r="G189" s="88">
        <f t="shared" si="13"/>
        <v>2.19140625</v>
      </c>
      <c r="H189" s="88">
        <f t="shared" si="14"/>
        <v>2.19140625</v>
      </c>
      <c r="I189" s="88">
        <f t="shared" si="16"/>
        <v>0.45632798573975042</v>
      </c>
      <c r="J189" s="88">
        <v>187</v>
      </c>
      <c r="U189" s="88">
        <v>2.19140625</v>
      </c>
      <c r="V189" s="88">
        <v>0.84440158089585027</v>
      </c>
    </row>
    <row r="190" spans="1:22">
      <c r="A190" s="88">
        <v>1950</v>
      </c>
      <c r="B190" s="88">
        <v>1</v>
      </c>
      <c r="C190" s="88">
        <v>143.9</v>
      </c>
      <c r="D190" t="s">
        <v>874</v>
      </c>
      <c r="E190" s="88">
        <f t="shared" si="12"/>
        <v>1.0842320393706595</v>
      </c>
      <c r="F190" s="88">
        <f t="shared" si="15"/>
        <v>1.1755591151978593</v>
      </c>
      <c r="G190" s="88">
        <f t="shared" si="13"/>
        <v>2.203125</v>
      </c>
      <c r="H190" s="88">
        <f t="shared" si="14"/>
        <v>2.203125</v>
      </c>
      <c r="I190" s="88">
        <f t="shared" si="16"/>
        <v>0.45390070921985815</v>
      </c>
      <c r="J190" s="88">
        <v>188</v>
      </c>
      <c r="U190" s="88">
        <v>2.203125</v>
      </c>
      <c r="V190" s="88">
        <v>1.1755591151978593</v>
      </c>
    </row>
    <row r="191" spans="1:22">
      <c r="A191" s="88">
        <v>1950</v>
      </c>
      <c r="B191" s="88">
        <v>2</v>
      </c>
      <c r="C191" s="88">
        <v>134.30000000000001</v>
      </c>
      <c r="D191" t="s">
        <v>875</v>
      </c>
      <c r="E191" s="88">
        <f t="shared" si="12"/>
        <v>2.026752034899773</v>
      </c>
      <c r="F191" s="88">
        <f t="shared" si="15"/>
        <v>4.1077238109703709</v>
      </c>
      <c r="G191" s="88">
        <f t="shared" si="13"/>
        <v>2.21484375</v>
      </c>
      <c r="H191" s="88">
        <f t="shared" si="14"/>
        <v>2.21484375</v>
      </c>
      <c r="I191" s="88">
        <f t="shared" si="16"/>
        <v>0.45149911816578481</v>
      </c>
      <c r="J191" s="88">
        <v>189</v>
      </c>
      <c r="U191" s="88">
        <v>2.21484375</v>
      </c>
      <c r="V191" s="88">
        <v>4.1077238109703709</v>
      </c>
    </row>
    <row r="192" spans="1:22">
      <c r="A192" s="88">
        <v>1950</v>
      </c>
      <c r="B192" s="88">
        <v>3</v>
      </c>
      <c r="C192" s="88">
        <v>155.4</v>
      </c>
      <c r="D192" t="s">
        <v>876</v>
      </c>
      <c r="E192" s="88">
        <f t="shared" si="12"/>
        <v>1.0847495901506377</v>
      </c>
      <c r="F192" s="88">
        <f t="shared" si="15"/>
        <v>1.1766816733319763</v>
      </c>
      <c r="G192" s="88">
        <f t="shared" si="13"/>
        <v>2.2265625</v>
      </c>
      <c r="H192" s="88">
        <f t="shared" si="14"/>
        <v>2.2265625</v>
      </c>
      <c r="I192" s="88">
        <f t="shared" si="16"/>
        <v>0.44912280701754387</v>
      </c>
      <c r="J192" s="88">
        <v>190</v>
      </c>
      <c r="U192" s="88">
        <v>2.2265625</v>
      </c>
      <c r="V192" s="88">
        <v>1.1766816733319763</v>
      </c>
    </row>
    <row r="193" spans="1:22">
      <c r="A193" s="88">
        <v>1950</v>
      </c>
      <c r="B193" s="88">
        <v>4</v>
      </c>
      <c r="C193" s="88">
        <v>160.6</v>
      </c>
      <c r="D193" t="s">
        <v>877</v>
      </c>
      <c r="E193" s="88">
        <f t="shared" si="12"/>
        <v>2.2556681979731459</v>
      </c>
      <c r="F193" s="88">
        <f t="shared" si="15"/>
        <v>5.088039019347419</v>
      </c>
      <c r="G193" s="88">
        <f t="shared" si="13"/>
        <v>2.23828125</v>
      </c>
      <c r="H193" s="88">
        <f t="shared" si="14"/>
        <v>2.23828125</v>
      </c>
      <c r="I193" s="88">
        <f t="shared" si="16"/>
        <v>0.44677137870855149</v>
      </c>
      <c r="J193" s="88">
        <v>191</v>
      </c>
      <c r="U193" s="88">
        <v>2.23828125</v>
      </c>
      <c r="V193" s="88">
        <v>5.088039019347419</v>
      </c>
    </row>
    <row r="194" spans="1:22">
      <c r="A194" s="88">
        <v>1950</v>
      </c>
      <c r="B194" s="88">
        <v>5</v>
      </c>
      <c r="C194" s="88">
        <v>150.5</v>
      </c>
      <c r="D194" t="s">
        <v>878</v>
      </c>
      <c r="E194" s="88">
        <f t="shared" si="12"/>
        <v>1.1367919198997423</v>
      </c>
      <c r="F194" s="88">
        <f t="shared" si="15"/>
        <v>1.292295869149342</v>
      </c>
      <c r="G194" s="88">
        <f t="shared" si="13"/>
        <v>2.25</v>
      </c>
      <c r="H194" s="88">
        <f t="shared" si="14"/>
        <v>2.25</v>
      </c>
      <c r="I194" s="88">
        <f t="shared" si="16"/>
        <v>0.44444444444444442</v>
      </c>
      <c r="J194" s="88">
        <v>192</v>
      </c>
      <c r="U194" s="88">
        <v>2.25</v>
      </c>
      <c r="V194" s="88">
        <v>1.292295869149342</v>
      </c>
    </row>
    <row r="195" spans="1:22">
      <c r="A195" s="88">
        <v>1950</v>
      </c>
      <c r="B195" s="88">
        <v>6</v>
      </c>
      <c r="C195" s="88">
        <v>118.3</v>
      </c>
      <c r="D195" t="s">
        <v>879</v>
      </c>
      <c r="E195" s="88">
        <f t="shared" ref="E195:E258" si="17">(2*IMABS(D195))/COUNT($C$2:$C$1025)</f>
        <v>1.9772500202145404</v>
      </c>
      <c r="F195" s="88">
        <f t="shared" si="15"/>
        <v>3.9095176424384004</v>
      </c>
      <c r="G195" s="88">
        <f t="shared" si="13"/>
        <v>2.26171875</v>
      </c>
      <c r="H195" s="88">
        <f t="shared" si="14"/>
        <v>2.26171875</v>
      </c>
      <c r="I195" s="88">
        <f t="shared" si="16"/>
        <v>0.44214162348877373</v>
      </c>
      <c r="J195" s="88">
        <v>193</v>
      </c>
      <c r="U195" s="88">
        <v>2.26171875</v>
      </c>
      <c r="V195" s="88">
        <v>3.9095176424384004</v>
      </c>
    </row>
    <row r="196" spans="1:22">
      <c r="A196" s="88">
        <v>1950</v>
      </c>
      <c r="B196" s="88">
        <v>7</v>
      </c>
      <c r="C196" s="88">
        <v>128.9</v>
      </c>
      <c r="D196" t="s">
        <v>880</v>
      </c>
      <c r="E196" s="88">
        <f t="shared" si="17"/>
        <v>1.4377684593005149</v>
      </c>
      <c r="F196" s="88">
        <f t="shared" si="15"/>
        <v>2.0671781425593765</v>
      </c>
      <c r="G196" s="88">
        <f t="shared" ref="G196:G259" si="18">G195+$K$8</f>
        <v>2.2734375</v>
      </c>
      <c r="H196" s="88">
        <f t="shared" ref="H196:H259" si="19">J196/(1024/2)*$K$2</f>
        <v>2.2734375</v>
      </c>
      <c r="I196" s="88">
        <f t="shared" si="16"/>
        <v>0.43986254295532645</v>
      </c>
      <c r="J196" s="88">
        <v>194</v>
      </c>
      <c r="U196" s="88">
        <v>2.2734375</v>
      </c>
      <c r="V196" s="88">
        <v>2.0671781425593765</v>
      </c>
    </row>
    <row r="197" spans="1:22">
      <c r="A197" s="88">
        <v>1950</v>
      </c>
      <c r="B197" s="88">
        <v>8</v>
      </c>
      <c r="C197" s="88">
        <v>120.6</v>
      </c>
      <c r="D197" t="s">
        <v>881</v>
      </c>
      <c r="E197" s="88">
        <f t="shared" si="17"/>
        <v>1.2382739424732989</v>
      </c>
      <c r="F197" s="88">
        <f t="shared" si="15"/>
        <v>1.5333223566083667</v>
      </c>
      <c r="G197" s="88">
        <f t="shared" si="18"/>
        <v>2.28515625</v>
      </c>
      <c r="H197" s="88">
        <f t="shared" si="19"/>
        <v>2.28515625</v>
      </c>
      <c r="I197" s="88">
        <f t="shared" si="16"/>
        <v>0.43760683760683761</v>
      </c>
      <c r="J197" s="88">
        <v>195</v>
      </c>
      <c r="U197" s="88">
        <v>2.28515625</v>
      </c>
      <c r="V197" s="88">
        <v>1.5333223566083667</v>
      </c>
    </row>
    <row r="198" spans="1:22">
      <c r="A198" s="88">
        <v>1950</v>
      </c>
      <c r="B198" s="88">
        <v>9</v>
      </c>
      <c r="C198" s="88">
        <v>72.7</v>
      </c>
      <c r="D198" t="s">
        <v>882</v>
      </c>
      <c r="E198" s="88">
        <f t="shared" si="17"/>
        <v>1.1018598638006336</v>
      </c>
      <c r="F198" s="88">
        <f t="shared" si="15"/>
        <v>1.2140951594547509</v>
      </c>
      <c r="G198" s="88">
        <f t="shared" si="18"/>
        <v>2.296875</v>
      </c>
      <c r="H198" s="88">
        <f t="shared" si="19"/>
        <v>2.296875</v>
      </c>
      <c r="I198" s="88">
        <f t="shared" si="16"/>
        <v>0.43537414965986393</v>
      </c>
      <c r="J198" s="88">
        <v>196</v>
      </c>
      <c r="U198" s="88">
        <v>2.296875</v>
      </c>
      <c r="V198" s="88">
        <v>1.2140951594547509</v>
      </c>
    </row>
    <row r="199" spans="1:22">
      <c r="A199" s="88">
        <v>1950</v>
      </c>
      <c r="B199" s="88">
        <v>10</v>
      </c>
      <c r="C199" s="88">
        <v>87</v>
      </c>
      <c r="D199" t="s">
        <v>883</v>
      </c>
      <c r="E199" s="88">
        <f t="shared" si="17"/>
        <v>3.1052621293296903</v>
      </c>
      <c r="F199" s="88">
        <f t="shared" si="15"/>
        <v>9.6426528918491616</v>
      </c>
      <c r="G199" s="88">
        <f t="shared" si="18"/>
        <v>2.30859375</v>
      </c>
      <c r="H199" s="88">
        <f t="shared" si="19"/>
        <v>2.30859375</v>
      </c>
      <c r="I199" s="88">
        <f t="shared" si="16"/>
        <v>0.43316412859560066</v>
      </c>
      <c r="J199" s="88">
        <v>197</v>
      </c>
      <c r="U199" s="88">
        <v>2.30859375</v>
      </c>
      <c r="V199" s="88">
        <v>9.6426528918491616</v>
      </c>
    </row>
    <row r="200" spans="1:22">
      <c r="A200" s="88">
        <v>1950</v>
      </c>
      <c r="B200" s="88">
        <v>11</v>
      </c>
      <c r="C200" s="88">
        <v>77.7</v>
      </c>
      <c r="D200" t="s">
        <v>884</v>
      </c>
      <c r="E200" s="88">
        <f t="shared" si="17"/>
        <v>0.91441409988307865</v>
      </c>
      <c r="F200" s="88">
        <f t="shared" ref="F200:F263" si="20">E200^2</f>
        <v>0.83615314606498092</v>
      </c>
      <c r="G200" s="88">
        <f t="shared" si="18"/>
        <v>2.3203125</v>
      </c>
      <c r="H200" s="88">
        <f t="shared" si="19"/>
        <v>2.3203125</v>
      </c>
      <c r="I200" s="88">
        <f t="shared" si="16"/>
        <v>0.43097643097643096</v>
      </c>
      <c r="J200" s="88">
        <v>198</v>
      </c>
      <c r="U200" s="88">
        <v>2.3203125</v>
      </c>
      <c r="V200" s="88">
        <v>0.83615314606498092</v>
      </c>
    </row>
    <row r="201" spans="1:22">
      <c r="A201" s="88">
        <v>1950</v>
      </c>
      <c r="B201" s="88">
        <v>12</v>
      </c>
      <c r="C201" s="88">
        <v>76.7</v>
      </c>
      <c r="D201" t="s">
        <v>885</v>
      </c>
      <c r="E201" s="88">
        <f t="shared" si="17"/>
        <v>3.3468226336639222</v>
      </c>
      <c r="F201" s="88">
        <f t="shared" si="20"/>
        <v>11.201221741205112</v>
      </c>
      <c r="G201" s="88">
        <f t="shared" si="18"/>
        <v>2.33203125</v>
      </c>
      <c r="H201" s="88">
        <f t="shared" si="19"/>
        <v>2.33203125</v>
      </c>
      <c r="I201" s="88">
        <f t="shared" si="16"/>
        <v>0.42881072026800671</v>
      </c>
      <c r="J201" s="88">
        <v>199</v>
      </c>
      <c r="U201" s="88">
        <v>2.33203125</v>
      </c>
      <c r="V201" s="88">
        <v>11.201221741205112</v>
      </c>
    </row>
    <row r="202" spans="1:22">
      <c r="A202" s="88">
        <v>1951</v>
      </c>
      <c r="B202" s="88">
        <v>1</v>
      </c>
      <c r="C202" s="88">
        <v>85</v>
      </c>
      <c r="D202" t="s">
        <v>886</v>
      </c>
      <c r="E202" s="88">
        <f t="shared" si="17"/>
        <v>2.300739889690488</v>
      </c>
      <c r="F202" s="88">
        <f t="shared" si="20"/>
        <v>5.2934040400129989</v>
      </c>
      <c r="G202" s="88">
        <f t="shared" si="18"/>
        <v>2.34375</v>
      </c>
      <c r="H202" s="88">
        <f t="shared" si="19"/>
        <v>2.34375</v>
      </c>
      <c r="I202" s="88">
        <f t="shared" si="16"/>
        <v>0.42666666666666669</v>
      </c>
      <c r="J202" s="88">
        <v>200</v>
      </c>
      <c r="U202" s="88">
        <v>2.34375</v>
      </c>
      <c r="V202" s="88">
        <v>5.2934040400129989</v>
      </c>
    </row>
    <row r="203" spans="1:22">
      <c r="A203" s="88">
        <v>1951</v>
      </c>
      <c r="B203" s="88">
        <v>2</v>
      </c>
      <c r="C203" s="88">
        <v>84.8</v>
      </c>
      <c r="D203" t="s">
        <v>887</v>
      </c>
      <c r="E203" s="88">
        <f t="shared" si="17"/>
        <v>1.3274848199507023</v>
      </c>
      <c r="F203" s="88">
        <f t="shared" si="20"/>
        <v>1.7622159471995487</v>
      </c>
      <c r="G203" s="88">
        <f t="shared" si="18"/>
        <v>2.35546875</v>
      </c>
      <c r="H203" s="88">
        <f t="shared" si="19"/>
        <v>2.35546875</v>
      </c>
      <c r="I203" s="88">
        <f t="shared" si="16"/>
        <v>0.42454394693200664</v>
      </c>
      <c r="J203" s="88">
        <v>201</v>
      </c>
      <c r="U203" s="88">
        <v>2.35546875</v>
      </c>
      <c r="V203" s="88">
        <v>1.7622159471995487</v>
      </c>
    </row>
    <row r="204" spans="1:22">
      <c r="A204" s="88">
        <v>1951</v>
      </c>
      <c r="B204" s="88">
        <v>3</v>
      </c>
      <c r="C204" s="88">
        <v>79.3</v>
      </c>
      <c r="D204" t="s">
        <v>888</v>
      </c>
      <c r="E204" s="88">
        <f t="shared" si="17"/>
        <v>1.0812800419710447</v>
      </c>
      <c r="F204" s="88">
        <f t="shared" si="20"/>
        <v>1.169166529164904</v>
      </c>
      <c r="G204" s="88">
        <f t="shared" si="18"/>
        <v>2.3671875</v>
      </c>
      <c r="H204" s="88">
        <f t="shared" si="19"/>
        <v>2.3671875</v>
      </c>
      <c r="I204" s="88">
        <f t="shared" ref="I204:I267" si="21">1/H204</f>
        <v>0.42244224422442245</v>
      </c>
      <c r="J204" s="88">
        <v>202</v>
      </c>
      <c r="U204" s="88">
        <v>2.3671875</v>
      </c>
      <c r="V204" s="88">
        <v>1.169166529164904</v>
      </c>
    </row>
    <row r="205" spans="1:22">
      <c r="A205" s="88">
        <v>1951</v>
      </c>
      <c r="B205" s="88">
        <v>4</v>
      </c>
      <c r="C205" s="88">
        <v>131.69999999999999</v>
      </c>
      <c r="D205" t="s">
        <v>889</v>
      </c>
      <c r="E205" s="88">
        <f t="shared" si="17"/>
        <v>2.0692024117743939</v>
      </c>
      <c r="F205" s="88">
        <f t="shared" si="20"/>
        <v>4.2815986208929679</v>
      </c>
      <c r="G205" s="88">
        <f t="shared" si="18"/>
        <v>2.37890625</v>
      </c>
      <c r="H205" s="88">
        <f t="shared" si="19"/>
        <v>2.37890625</v>
      </c>
      <c r="I205" s="88">
        <f t="shared" si="21"/>
        <v>0.42036124794745483</v>
      </c>
      <c r="J205" s="88">
        <v>203</v>
      </c>
      <c r="U205" s="88">
        <v>2.37890625</v>
      </c>
      <c r="V205" s="88">
        <v>4.2815986208929679</v>
      </c>
    </row>
    <row r="206" spans="1:22">
      <c r="A206" s="88">
        <v>1951</v>
      </c>
      <c r="B206" s="88">
        <v>5</v>
      </c>
      <c r="C206" s="88">
        <v>153.69999999999999</v>
      </c>
      <c r="D206" t="s">
        <v>890</v>
      </c>
      <c r="E206" s="88">
        <f t="shared" si="17"/>
        <v>1.3105230636375105</v>
      </c>
      <c r="F206" s="88">
        <f t="shared" si="20"/>
        <v>1.7174707003258463</v>
      </c>
      <c r="G206" s="88">
        <f t="shared" si="18"/>
        <v>2.390625</v>
      </c>
      <c r="H206" s="88">
        <f t="shared" si="19"/>
        <v>2.390625</v>
      </c>
      <c r="I206" s="88">
        <f t="shared" si="21"/>
        <v>0.41830065359477125</v>
      </c>
      <c r="J206" s="88">
        <v>204</v>
      </c>
      <c r="U206" s="88">
        <v>2.390625</v>
      </c>
      <c r="V206" s="88">
        <v>1.7174707003258463</v>
      </c>
    </row>
    <row r="207" spans="1:22">
      <c r="A207" s="88">
        <v>1951</v>
      </c>
      <c r="B207" s="88">
        <v>6</v>
      </c>
      <c r="C207" s="88">
        <v>142.4</v>
      </c>
      <c r="D207" t="s">
        <v>891</v>
      </c>
      <c r="E207" s="88">
        <f t="shared" si="17"/>
        <v>1.3986125632385202</v>
      </c>
      <c r="F207" s="88">
        <f t="shared" si="20"/>
        <v>1.9561171020486237</v>
      </c>
      <c r="G207" s="88">
        <f t="shared" si="18"/>
        <v>2.40234375</v>
      </c>
      <c r="H207" s="88">
        <f t="shared" si="19"/>
        <v>2.40234375</v>
      </c>
      <c r="I207" s="88">
        <f t="shared" si="21"/>
        <v>0.41626016260162602</v>
      </c>
      <c r="J207" s="88">
        <v>205</v>
      </c>
      <c r="U207" s="88">
        <v>2.40234375</v>
      </c>
      <c r="V207" s="88">
        <v>1.9561171020486237</v>
      </c>
    </row>
    <row r="208" spans="1:22">
      <c r="A208" s="88">
        <v>1951</v>
      </c>
      <c r="B208" s="88">
        <v>7</v>
      </c>
      <c r="C208" s="88">
        <v>87.2</v>
      </c>
      <c r="D208" t="s">
        <v>892</v>
      </c>
      <c r="E208" s="88">
        <f t="shared" si="17"/>
        <v>2.3790938319468995</v>
      </c>
      <c r="F208" s="88">
        <f t="shared" si="20"/>
        <v>5.6600874612077821</v>
      </c>
      <c r="G208" s="88">
        <f t="shared" si="18"/>
        <v>2.4140625</v>
      </c>
      <c r="H208" s="88">
        <f t="shared" si="19"/>
        <v>2.4140625</v>
      </c>
      <c r="I208" s="88">
        <f t="shared" si="21"/>
        <v>0.41423948220064727</v>
      </c>
      <c r="J208" s="88">
        <v>206</v>
      </c>
      <c r="U208" s="88">
        <v>2.4140625</v>
      </c>
      <c r="V208" s="88">
        <v>5.6600874612077821</v>
      </c>
    </row>
    <row r="209" spans="1:22">
      <c r="A209" s="88">
        <v>1951</v>
      </c>
      <c r="B209" s="88">
        <v>8</v>
      </c>
      <c r="C209" s="88">
        <v>86.5</v>
      </c>
      <c r="D209" t="s">
        <v>893</v>
      </c>
      <c r="E209" s="88">
        <f t="shared" si="17"/>
        <v>2.4206733090329169</v>
      </c>
      <c r="F209" s="88">
        <f t="shared" si="20"/>
        <v>5.8596592690643714</v>
      </c>
      <c r="G209" s="88">
        <f t="shared" si="18"/>
        <v>2.42578125</v>
      </c>
      <c r="H209" s="88">
        <f t="shared" si="19"/>
        <v>2.42578125</v>
      </c>
      <c r="I209" s="88">
        <f t="shared" si="21"/>
        <v>0.41223832528180354</v>
      </c>
      <c r="J209" s="88">
        <v>207</v>
      </c>
      <c r="U209" s="88">
        <v>2.42578125</v>
      </c>
      <c r="V209" s="88">
        <v>5.8596592690643714</v>
      </c>
    </row>
    <row r="210" spans="1:22">
      <c r="A210" s="88">
        <v>1951</v>
      </c>
      <c r="B210" s="88">
        <v>9</v>
      </c>
      <c r="C210" s="88">
        <v>117.7</v>
      </c>
      <c r="D210" t="s">
        <v>894</v>
      </c>
      <c r="E210" s="88">
        <f t="shared" si="17"/>
        <v>1.8243898050998819</v>
      </c>
      <c r="F210" s="88">
        <f t="shared" si="20"/>
        <v>3.3283981609523852</v>
      </c>
      <c r="G210" s="88">
        <f t="shared" si="18"/>
        <v>2.4375</v>
      </c>
      <c r="H210" s="88">
        <f t="shared" si="19"/>
        <v>2.4375</v>
      </c>
      <c r="I210" s="88">
        <f t="shared" si="21"/>
        <v>0.41025641025641024</v>
      </c>
      <c r="J210" s="88">
        <v>208</v>
      </c>
      <c r="U210" s="88">
        <v>2.4375</v>
      </c>
      <c r="V210" s="88">
        <v>3.3283981609523852</v>
      </c>
    </row>
    <row r="211" spans="1:22">
      <c r="A211" s="88">
        <v>1951</v>
      </c>
      <c r="B211" s="88">
        <v>10</v>
      </c>
      <c r="C211" s="88">
        <v>73.3</v>
      </c>
      <c r="D211" t="s">
        <v>895</v>
      </c>
      <c r="E211" s="88">
        <f t="shared" si="17"/>
        <v>1.3777152427915609</v>
      </c>
      <c r="F211" s="88">
        <f t="shared" si="20"/>
        <v>1.8980992902202096</v>
      </c>
      <c r="G211" s="88">
        <f t="shared" si="18"/>
        <v>2.44921875</v>
      </c>
      <c r="H211" s="88">
        <f t="shared" si="19"/>
        <v>2.44921875</v>
      </c>
      <c r="I211" s="88">
        <f t="shared" si="21"/>
        <v>0.40829346092503987</v>
      </c>
      <c r="J211" s="88">
        <v>209</v>
      </c>
      <c r="U211" s="88">
        <v>2.44921875</v>
      </c>
      <c r="V211" s="88">
        <v>1.8980992902202096</v>
      </c>
    </row>
    <row r="212" spans="1:22">
      <c r="A212" s="88">
        <v>1951</v>
      </c>
      <c r="B212" s="88">
        <v>11</v>
      </c>
      <c r="C212" s="88">
        <v>74.2</v>
      </c>
      <c r="D212" t="s">
        <v>896</v>
      </c>
      <c r="E212" s="88">
        <f t="shared" si="17"/>
        <v>0.15871240519919383</v>
      </c>
      <c r="F212" s="88">
        <f t="shared" si="20"/>
        <v>2.5189627564113089E-2</v>
      </c>
      <c r="G212" s="88">
        <f t="shared" si="18"/>
        <v>2.4609375</v>
      </c>
      <c r="H212" s="88">
        <f t="shared" si="19"/>
        <v>2.4609375</v>
      </c>
      <c r="I212" s="88">
        <f t="shared" si="21"/>
        <v>0.40634920634920635</v>
      </c>
      <c r="J212" s="88">
        <v>210</v>
      </c>
      <c r="U212" s="88">
        <v>2.4609375</v>
      </c>
      <c r="V212" s="88">
        <v>2.5189627564113089E-2</v>
      </c>
    </row>
    <row r="213" spans="1:22">
      <c r="A213" s="88">
        <v>1951</v>
      </c>
      <c r="B213" s="88">
        <v>12</v>
      </c>
      <c r="C213" s="88">
        <v>65</v>
      </c>
      <c r="D213" t="s">
        <v>897</v>
      </c>
      <c r="E213" s="88">
        <f t="shared" si="17"/>
        <v>1.7846507077078859</v>
      </c>
      <c r="F213" s="88">
        <f t="shared" si="20"/>
        <v>3.1849781485222581</v>
      </c>
      <c r="G213" s="88">
        <f t="shared" si="18"/>
        <v>2.47265625</v>
      </c>
      <c r="H213" s="88">
        <f t="shared" si="19"/>
        <v>2.47265625</v>
      </c>
      <c r="I213" s="88">
        <f t="shared" si="21"/>
        <v>0.40442338072669826</v>
      </c>
      <c r="J213" s="88">
        <v>211</v>
      </c>
      <c r="U213" s="88">
        <v>2.47265625</v>
      </c>
      <c r="V213" s="88">
        <v>3.1849781485222581</v>
      </c>
    </row>
    <row r="214" spans="1:22">
      <c r="A214" s="88">
        <v>1952</v>
      </c>
      <c r="B214" s="88">
        <v>1</v>
      </c>
      <c r="C214" s="88">
        <v>57.9</v>
      </c>
      <c r="D214" t="s">
        <v>898</v>
      </c>
      <c r="E214" s="88">
        <f t="shared" si="17"/>
        <v>2.0313354271961765</v>
      </c>
      <c r="F214" s="88">
        <f t="shared" si="20"/>
        <v>4.1263236177822726</v>
      </c>
      <c r="G214" s="88">
        <f t="shared" si="18"/>
        <v>2.484375</v>
      </c>
      <c r="H214" s="88">
        <f t="shared" si="19"/>
        <v>2.484375</v>
      </c>
      <c r="I214" s="88">
        <f t="shared" si="21"/>
        <v>0.40251572327044027</v>
      </c>
      <c r="J214" s="88">
        <v>212</v>
      </c>
      <c r="U214" s="88">
        <v>2.484375</v>
      </c>
      <c r="V214" s="88">
        <v>4.1263236177822726</v>
      </c>
    </row>
    <row r="215" spans="1:22">
      <c r="A215" s="88">
        <v>1952</v>
      </c>
      <c r="B215" s="88">
        <v>2</v>
      </c>
      <c r="C215" s="88">
        <v>32.4</v>
      </c>
      <c r="D215" t="s">
        <v>899</v>
      </c>
      <c r="E215" s="88">
        <f t="shared" si="17"/>
        <v>2.466178528785981</v>
      </c>
      <c r="F215" s="88">
        <f t="shared" si="20"/>
        <v>6.0820365358449857</v>
      </c>
      <c r="G215" s="88">
        <f t="shared" si="18"/>
        <v>2.49609375</v>
      </c>
      <c r="H215" s="88">
        <f t="shared" si="19"/>
        <v>2.49609375</v>
      </c>
      <c r="I215" s="88">
        <f t="shared" si="21"/>
        <v>0.40062597809076683</v>
      </c>
      <c r="J215" s="88">
        <v>213</v>
      </c>
      <c r="U215" s="88">
        <v>2.49609375</v>
      </c>
      <c r="V215" s="88">
        <v>6.0820365358449857</v>
      </c>
    </row>
    <row r="216" spans="1:22">
      <c r="A216" s="88">
        <v>1952</v>
      </c>
      <c r="B216" s="88">
        <v>3</v>
      </c>
      <c r="C216" s="88">
        <v>31.5</v>
      </c>
      <c r="D216" t="s">
        <v>900</v>
      </c>
      <c r="E216" s="88">
        <f t="shared" si="17"/>
        <v>0.46326766301091887</v>
      </c>
      <c r="F216" s="88">
        <f t="shared" si="20"/>
        <v>0.21461692759159828</v>
      </c>
      <c r="G216" s="88">
        <f t="shared" si="18"/>
        <v>2.5078125</v>
      </c>
      <c r="H216" s="88">
        <f t="shared" si="19"/>
        <v>2.5078125</v>
      </c>
      <c r="I216" s="88">
        <f t="shared" si="21"/>
        <v>0.39875389408099687</v>
      </c>
      <c r="J216" s="88">
        <v>214</v>
      </c>
      <c r="U216" s="88">
        <v>2.5078125</v>
      </c>
      <c r="V216" s="88">
        <v>0.21461692759159828</v>
      </c>
    </row>
    <row r="217" spans="1:22">
      <c r="A217" s="88">
        <v>1952</v>
      </c>
      <c r="B217" s="88">
        <v>4</v>
      </c>
      <c r="C217" s="88">
        <v>41.7</v>
      </c>
      <c r="D217" t="s">
        <v>901</v>
      </c>
      <c r="E217" s="88">
        <f t="shared" si="17"/>
        <v>1.3621743487555196</v>
      </c>
      <c r="F217" s="88">
        <f t="shared" si="20"/>
        <v>1.8555189564075238</v>
      </c>
      <c r="G217" s="88">
        <f t="shared" si="18"/>
        <v>2.51953125</v>
      </c>
      <c r="H217" s="88">
        <f t="shared" si="19"/>
        <v>2.51953125</v>
      </c>
      <c r="I217" s="88">
        <f t="shared" si="21"/>
        <v>0.39689922480620154</v>
      </c>
      <c r="J217" s="88">
        <v>215</v>
      </c>
      <c r="U217" s="88">
        <v>2.51953125</v>
      </c>
      <c r="V217" s="88">
        <v>1.8555189564075238</v>
      </c>
    </row>
    <row r="218" spans="1:22">
      <c r="A218" s="88">
        <v>1952</v>
      </c>
      <c r="B218" s="88">
        <v>5</v>
      </c>
      <c r="C218" s="88">
        <v>33.6</v>
      </c>
      <c r="D218" t="s">
        <v>902</v>
      </c>
      <c r="E218" s="88">
        <f t="shared" si="17"/>
        <v>0.33889856431174342</v>
      </c>
      <c r="F218" s="88">
        <f t="shared" si="20"/>
        <v>0.1148522368925609</v>
      </c>
      <c r="G218" s="88">
        <f t="shared" si="18"/>
        <v>2.53125</v>
      </c>
      <c r="H218" s="88">
        <f t="shared" si="19"/>
        <v>2.53125</v>
      </c>
      <c r="I218" s="88">
        <f t="shared" si="21"/>
        <v>0.39506172839506171</v>
      </c>
      <c r="J218" s="88">
        <v>216</v>
      </c>
      <c r="U218" s="88">
        <v>2.53125</v>
      </c>
      <c r="V218" s="88">
        <v>0.1148522368925609</v>
      </c>
    </row>
    <row r="219" spans="1:22">
      <c r="A219" s="88">
        <v>1952</v>
      </c>
      <c r="B219" s="88">
        <v>6</v>
      </c>
      <c r="C219" s="88">
        <v>52</v>
      </c>
      <c r="D219" t="s">
        <v>903</v>
      </c>
      <c r="E219" s="88">
        <f t="shared" si="17"/>
        <v>1.5888475447319681</v>
      </c>
      <c r="F219" s="88">
        <f t="shared" si="20"/>
        <v>2.5244365204008035</v>
      </c>
      <c r="G219" s="88">
        <f t="shared" si="18"/>
        <v>2.54296875</v>
      </c>
      <c r="H219" s="88">
        <f t="shared" si="19"/>
        <v>2.54296875</v>
      </c>
      <c r="I219" s="88">
        <f t="shared" si="21"/>
        <v>0.39324116743471582</v>
      </c>
      <c r="J219" s="88">
        <v>217</v>
      </c>
      <c r="U219" s="88">
        <v>2.54296875</v>
      </c>
      <c r="V219" s="88">
        <v>2.5244365204008035</v>
      </c>
    </row>
    <row r="220" spans="1:22">
      <c r="A220" s="88">
        <v>1952</v>
      </c>
      <c r="B220" s="88">
        <v>7</v>
      </c>
      <c r="C220" s="88">
        <v>56.1</v>
      </c>
      <c r="D220" t="s">
        <v>904</v>
      </c>
      <c r="E220" s="88">
        <f t="shared" si="17"/>
        <v>0.9552946808351136</v>
      </c>
      <c r="F220" s="88">
        <f t="shared" si="20"/>
        <v>0.91258792723186155</v>
      </c>
      <c r="G220" s="88">
        <f t="shared" si="18"/>
        <v>2.5546875</v>
      </c>
      <c r="H220" s="88">
        <f t="shared" si="19"/>
        <v>2.5546875</v>
      </c>
      <c r="I220" s="88">
        <f t="shared" si="21"/>
        <v>0.39143730886850153</v>
      </c>
      <c r="J220" s="88">
        <v>218</v>
      </c>
      <c r="U220" s="88">
        <v>2.5546875</v>
      </c>
      <c r="V220" s="88">
        <v>0.91258792723186155</v>
      </c>
    </row>
    <row r="221" spans="1:22">
      <c r="A221" s="88">
        <v>1952</v>
      </c>
      <c r="B221" s="88">
        <v>8</v>
      </c>
      <c r="C221" s="88">
        <v>77.8</v>
      </c>
      <c r="D221" t="s">
        <v>905</v>
      </c>
      <c r="E221" s="88">
        <f t="shared" si="17"/>
        <v>1.9024320192534634</v>
      </c>
      <c r="F221" s="88">
        <f t="shared" si="20"/>
        <v>3.6192475878808099</v>
      </c>
      <c r="G221" s="88">
        <f t="shared" si="18"/>
        <v>2.56640625</v>
      </c>
      <c r="H221" s="88">
        <f t="shared" si="19"/>
        <v>2.56640625</v>
      </c>
      <c r="I221" s="88">
        <f t="shared" si="21"/>
        <v>0.38964992389649922</v>
      </c>
      <c r="J221" s="88">
        <v>219</v>
      </c>
      <c r="U221" s="88">
        <v>2.56640625</v>
      </c>
      <c r="V221" s="88">
        <v>3.6192475878808099</v>
      </c>
    </row>
    <row r="222" spans="1:22">
      <c r="A222" s="88">
        <v>1952</v>
      </c>
      <c r="B222" s="88">
        <v>9</v>
      </c>
      <c r="C222" s="88">
        <v>40.4</v>
      </c>
      <c r="D222" t="s">
        <v>906</v>
      </c>
      <c r="E222" s="88">
        <f t="shared" si="17"/>
        <v>1.1592784657060515</v>
      </c>
      <c r="F222" s="88">
        <f t="shared" si="20"/>
        <v>1.3439265610497768</v>
      </c>
      <c r="G222" s="88">
        <f t="shared" si="18"/>
        <v>2.578125</v>
      </c>
      <c r="H222" s="88">
        <f t="shared" si="19"/>
        <v>2.578125</v>
      </c>
      <c r="I222" s="88">
        <f t="shared" si="21"/>
        <v>0.38787878787878788</v>
      </c>
      <c r="J222" s="88">
        <v>220</v>
      </c>
      <c r="U222" s="88">
        <v>2.578125</v>
      </c>
      <c r="V222" s="88">
        <v>1.3439265610497768</v>
      </c>
    </row>
    <row r="223" spans="1:22">
      <c r="A223" s="88">
        <v>1952</v>
      </c>
      <c r="B223" s="88">
        <v>10</v>
      </c>
      <c r="C223" s="88">
        <v>34.200000000000003</v>
      </c>
      <c r="D223" t="s">
        <v>907</v>
      </c>
      <c r="E223" s="88">
        <f t="shared" si="17"/>
        <v>1.1589816727468782</v>
      </c>
      <c r="F223" s="88">
        <f t="shared" si="20"/>
        <v>1.3432385177631521</v>
      </c>
      <c r="G223" s="88">
        <f t="shared" si="18"/>
        <v>2.58984375</v>
      </c>
      <c r="H223" s="88">
        <f t="shared" si="19"/>
        <v>2.58984375</v>
      </c>
      <c r="I223" s="88">
        <f t="shared" si="21"/>
        <v>0.38612368024132732</v>
      </c>
      <c r="J223" s="88">
        <v>221</v>
      </c>
      <c r="U223" s="88">
        <v>2.58984375</v>
      </c>
      <c r="V223" s="88">
        <v>1.3432385177631521</v>
      </c>
    </row>
    <row r="224" spans="1:22">
      <c r="A224" s="88">
        <v>1952</v>
      </c>
      <c r="B224" s="88">
        <v>11</v>
      </c>
      <c r="C224" s="88">
        <v>31.8</v>
      </c>
      <c r="D224" t="s">
        <v>908</v>
      </c>
      <c r="E224" s="88">
        <f t="shared" si="17"/>
        <v>0.65698686363073755</v>
      </c>
      <c r="F224" s="88">
        <f t="shared" si="20"/>
        <v>0.43163173898335333</v>
      </c>
      <c r="G224" s="88">
        <f t="shared" si="18"/>
        <v>2.6015625</v>
      </c>
      <c r="H224" s="88">
        <f t="shared" si="19"/>
        <v>2.6015625</v>
      </c>
      <c r="I224" s="88">
        <f t="shared" si="21"/>
        <v>0.38438438438438438</v>
      </c>
      <c r="J224" s="88">
        <v>222</v>
      </c>
      <c r="U224" s="88">
        <v>2.6015625</v>
      </c>
      <c r="V224" s="88">
        <v>0.43163173898335333</v>
      </c>
    </row>
    <row r="225" spans="1:22">
      <c r="A225" s="88">
        <v>1952</v>
      </c>
      <c r="B225" s="88">
        <v>12</v>
      </c>
      <c r="C225" s="88">
        <v>48.9</v>
      </c>
      <c r="D225" t="s">
        <v>909</v>
      </c>
      <c r="E225" s="88">
        <f t="shared" si="17"/>
        <v>2.5563461789438882</v>
      </c>
      <c r="F225" s="88">
        <f t="shared" si="20"/>
        <v>6.5349057866010174</v>
      </c>
      <c r="G225" s="88">
        <f t="shared" si="18"/>
        <v>2.61328125</v>
      </c>
      <c r="H225" s="88">
        <f t="shared" si="19"/>
        <v>2.61328125</v>
      </c>
      <c r="I225" s="88">
        <f t="shared" si="21"/>
        <v>0.38266068759342303</v>
      </c>
      <c r="J225" s="88">
        <v>223</v>
      </c>
      <c r="U225" s="88">
        <v>2.61328125</v>
      </c>
      <c r="V225" s="88">
        <v>6.5349057866010174</v>
      </c>
    </row>
    <row r="226" spans="1:22">
      <c r="A226" s="88">
        <v>1953</v>
      </c>
      <c r="B226" s="88">
        <v>1</v>
      </c>
      <c r="C226" s="88">
        <v>37.9</v>
      </c>
      <c r="D226" t="s">
        <v>910</v>
      </c>
      <c r="E226" s="88">
        <f t="shared" si="17"/>
        <v>1.1591899794586682</v>
      </c>
      <c r="F226" s="88">
        <f t="shared" si="20"/>
        <v>1.3437214084773876</v>
      </c>
      <c r="G226" s="88">
        <f t="shared" si="18"/>
        <v>2.625</v>
      </c>
      <c r="H226" s="88">
        <f t="shared" si="19"/>
        <v>2.625</v>
      </c>
      <c r="I226" s="88">
        <f t="shared" si="21"/>
        <v>0.38095238095238093</v>
      </c>
      <c r="J226" s="88">
        <v>224</v>
      </c>
      <c r="U226" s="88">
        <v>2.625</v>
      </c>
      <c r="V226" s="88">
        <v>1.3437214084773876</v>
      </c>
    </row>
    <row r="227" spans="1:22">
      <c r="A227" s="88">
        <v>1953</v>
      </c>
      <c r="B227" s="88">
        <v>2</v>
      </c>
      <c r="C227" s="88">
        <v>5.9</v>
      </c>
      <c r="D227" t="s">
        <v>911</v>
      </c>
      <c r="E227" s="88">
        <f t="shared" si="17"/>
        <v>1.0785629771031209</v>
      </c>
      <c r="F227" s="88">
        <f t="shared" si="20"/>
        <v>1.1632980955775472</v>
      </c>
      <c r="G227" s="88">
        <f t="shared" si="18"/>
        <v>2.63671875</v>
      </c>
      <c r="H227" s="88">
        <f t="shared" si="19"/>
        <v>2.63671875</v>
      </c>
      <c r="I227" s="88">
        <f t="shared" si="21"/>
        <v>0.37925925925925924</v>
      </c>
      <c r="J227" s="88">
        <v>225</v>
      </c>
      <c r="U227" s="88">
        <v>2.63671875</v>
      </c>
      <c r="V227" s="88">
        <v>1.1632980955775472</v>
      </c>
    </row>
    <row r="228" spans="1:22">
      <c r="A228" s="88">
        <v>1953</v>
      </c>
      <c r="B228" s="88">
        <v>3</v>
      </c>
      <c r="C228" s="88">
        <v>14.7</v>
      </c>
      <c r="D228" t="s">
        <v>912</v>
      </c>
      <c r="E228" s="88">
        <f t="shared" si="17"/>
        <v>1.7867811655045527</v>
      </c>
      <c r="F228" s="88">
        <f t="shared" si="20"/>
        <v>3.1925869334018078</v>
      </c>
      <c r="G228" s="88">
        <f t="shared" si="18"/>
        <v>2.6484375</v>
      </c>
      <c r="H228" s="88">
        <f t="shared" si="19"/>
        <v>2.6484375</v>
      </c>
      <c r="I228" s="88">
        <f t="shared" si="21"/>
        <v>0.3775811209439528</v>
      </c>
      <c r="J228" s="88">
        <v>226</v>
      </c>
      <c r="U228" s="88">
        <v>2.6484375</v>
      </c>
      <c r="V228" s="88">
        <v>3.1925869334018078</v>
      </c>
    </row>
    <row r="229" spans="1:22">
      <c r="A229" s="88">
        <v>1953</v>
      </c>
      <c r="B229" s="88">
        <v>4</v>
      </c>
      <c r="C229" s="88">
        <v>39.6</v>
      </c>
      <c r="D229" t="s">
        <v>913</v>
      </c>
      <c r="E229" s="88">
        <f t="shared" si="17"/>
        <v>2.1714689942404148</v>
      </c>
      <c r="F229" s="88">
        <f t="shared" si="20"/>
        <v>4.7152775929474791</v>
      </c>
      <c r="G229" s="88">
        <f t="shared" si="18"/>
        <v>2.66015625</v>
      </c>
      <c r="H229" s="88">
        <f t="shared" si="19"/>
        <v>2.66015625</v>
      </c>
      <c r="I229" s="88">
        <f t="shared" si="21"/>
        <v>0.37591776798825255</v>
      </c>
      <c r="J229" s="88">
        <v>227</v>
      </c>
      <c r="U229" s="88">
        <v>2.66015625</v>
      </c>
      <c r="V229" s="88">
        <v>4.7152775929474791</v>
      </c>
    </row>
    <row r="230" spans="1:22">
      <c r="A230" s="88">
        <v>1953</v>
      </c>
      <c r="B230" s="88">
        <v>5</v>
      </c>
      <c r="C230" s="88">
        <v>18.3</v>
      </c>
      <c r="D230" t="s">
        <v>914</v>
      </c>
      <c r="E230" s="88">
        <f t="shared" si="17"/>
        <v>0.62783981932940558</v>
      </c>
      <c r="F230" s="88">
        <f t="shared" si="20"/>
        <v>0.39418283873558063</v>
      </c>
      <c r="G230" s="88">
        <f t="shared" si="18"/>
        <v>2.671875</v>
      </c>
      <c r="H230" s="88">
        <f t="shared" si="19"/>
        <v>2.671875</v>
      </c>
      <c r="I230" s="88">
        <f t="shared" si="21"/>
        <v>0.3742690058479532</v>
      </c>
      <c r="J230" s="88">
        <v>228</v>
      </c>
      <c r="U230" s="88">
        <v>2.671875</v>
      </c>
      <c r="V230" s="88">
        <v>0.39418283873558063</v>
      </c>
    </row>
    <row r="231" spans="1:22">
      <c r="A231" s="88">
        <v>1953</v>
      </c>
      <c r="B231" s="88">
        <v>6</v>
      </c>
      <c r="C231" s="88">
        <v>31.5</v>
      </c>
      <c r="D231" t="s">
        <v>915</v>
      </c>
      <c r="E231" s="88">
        <f t="shared" si="17"/>
        <v>1.236816761089131</v>
      </c>
      <c r="F231" s="88">
        <f t="shared" si="20"/>
        <v>1.5297157005110085</v>
      </c>
      <c r="G231" s="88">
        <f t="shared" si="18"/>
        <v>2.68359375</v>
      </c>
      <c r="H231" s="88">
        <f t="shared" si="19"/>
        <v>2.68359375</v>
      </c>
      <c r="I231" s="88">
        <f t="shared" si="21"/>
        <v>0.37263464337700147</v>
      </c>
      <c r="J231" s="88">
        <v>229</v>
      </c>
      <c r="U231" s="88">
        <v>2.68359375</v>
      </c>
      <c r="V231" s="88">
        <v>1.5297157005110085</v>
      </c>
    </row>
    <row r="232" spans="1:22">
      <c r="A232" s="88">
        <v>1953</v>
      </c>
      <c r="B232" s="88">
        <v>7</v>
      </c>
      <c r="C232" s="88">
        <v>12.7</v>
      </c>
      <c r="D232" t="s">
        <v>916</v>
      </c>
      <c r="E232" s="88">
        <f t="shared" si="17"/>
        <v>0.56961127558925784</v>
      </c>
      <c r="F232" s="88">
        <f t="shared" si="20"/>
        <v>0.32445700527842142</v>
      </c>
      <c r="G232" s="88">
        <f t="shared" si="18"/>
        <v>2.6953125</v>
      </c>
      <c r="H232" s="88">
        <f t="shared" si="19"/>
        <v>2.6953125</v>
      </c>
      <c r="I232" s="88">
        <f t="shared" si="21"/>
        <v>0.37101449275362319</v>
      </c>
      <c r="J232" s="88">
        <v>230</v>
      </c>
      <c r="U232" s="88">
        <v>2.6953125</v>
      </c>
      <c r="V232" s="88">
        <v>0.32445700527842142</v>
      </c>
    </row>
    <row r="233" spans="1:22">
      <c r="A233" s="88">
        <v>1953</v>
      </c>
      <c r="B233" s="88">
        <v>8</v>
      </c>
      <c r="C233" s="88">
        <v>33.6</v>
      </c>
      <c r="D233" t="s">
        <v>917</v>
      </c>
      <c r="E233" s="88">
        <f t="shared" si="17"/>
        <v>1.9346477805195317</v>
      </c>
      <c r="F233" s="88">
        <f t="shared" si="20"/>
        <v>3.7428620346691499</v>
      </c>
      <c r="G233" s="88">
        <f t="shared" si="18"/>
        <v>2.70703125</v>
      </c>
      <c r="H233" s="88">
        <f t="shared" si="19"/>
        <v>2.70703125</v>
      </c>
      <c r="I233" s="88">
        <f t="shared" si="21"/>
        <v>0.36940836940836941</v>
      </c>
      <c r="J233" s="88">
        <v>231</v>
      </c>
      <c r="U233" s="88">
        <v>2.70703125</v>
      </c>
      <c r="V233" s="88">
        <v>3.7428620346691499</v>
      </c>
    </row>
    <row r="234" spans="1:22">
      <c r="A234" s="88">
        <v>1953</v>
      </c>
      <c r="B234" s="88">
        <v>9</v>
      </c>
      <c r="C234" s="88">
        <v>28</v>
      </c>
      <c r="D234" t="s">
        <v>918</v>
      </c>
      <c r="E234" s="88">
        <f t="shared" si="17"/>
        <v>1.8845510642312178</v>
      </c>
      <c r="F234" s="88">
        <f t="shared" si="20"/>
        <v>3.5515327136950154</v>
      </c>
      <c r="G234" s="88">
        <f t="shared" si="18"/>
        <v>2.71875</v>
      </c>
      <c r="H234" s="88">
        <f t="shared" si="19"/>
        <v>2.71875</v>
      </c>
      <c r="I234" s="88">
        <f t="shared" si="21"/>
        <v>0.36781609195402298</v>
      </c>
      <c r="J234" s="88">
        <v>232</v>
      </c>
      <c r="U234" s="88">
        <v>2.71875</v>
      </c>
      <c r="V234" s="88">
        <v>3.5515327136950154</v>
      </c>
    </row>
    <row r="235" spans="1:22">
      <c r="A235" s="88">
        <v>1953</v>
      </c>
      <c r="B235" s="88">
        <v>10</v>
      </c>
      <c r="C235" s="88">
        <v>12.3</v>
      </c>
      <c r="D235" t="s">
        <v>919</v>
      </c>
      <c r="E235" s="88">
        <f t="shared" si="17"/>
        <v>0.83590811826621136</v>
      </c>
      <c r="F235" s="88">
        <f t="shared" si="20"/>
        <v>0.69874238218335838</v>
      </c>
      <c r="G235" s="88">
        <f t="shared" si="18"/>
        <v>2.73046875</v>
      </c>
      <c r="H235" s="88">
        <f t="shared" si="19"/>
        <v>2.73046875</v>
      </c>
      <c r="I235" s="88">
        <f t="shared" si="21"/>
        <v>0.36623748211731044</v>
      </c>
      <c r="J235" s="88">
        <v>233</v>
      </c>
      <c r="U235" s="88">
        <v>2.73046875</v>
      </c>
      <c r="V235" s="88">
        <v>0.69874238218335838</v>
      </c>
    </row>
    <row r="236" spans="1:22">
      <c r="A236" s="88">
        <v>1953</v>
      </c>
      <c r="B236" s="88">
        <v>11</v>
      </c>
      <c r="C236" s="88">
        <v>2.5</v>
      </c>
      <c r="D236" t="s">
        <v>920</v>
      </c>
      <c r="E236" s="88">
        <f t="shared" si="17"/>
        <v>1.7565802355421622</v>
      </c>
      <c r="F236" s="88">
        <f t="shared" si="20"/>
        <v>3.0855741238973584</v>
      </c>
      <c r="G236" s="88">
        <f t="shared" si="18"/>
        <v>2.7421875</v>
      </c>
      <c r="H236" s="88">
        <f t="shared" si="19"/>
        <v>2.7421875</v>
      </c>
      <c r="I236" s="88">
        <f t="shared" si="21"/>
        <v>0.36467236467236469</v>
      </c>
      <c r="J236" s="88">
        <v>234</v>
      </c>
      <c r="U236" s="88">
        <v>2.7421875</v>
      </c>
      <c r="V236" s="88">
        <v>3.0855741238973584</v>
      </c>
    </row>
    <row r="237" spans="1:22">
      <c r="A237" s="88">
        <v>1953</v>
      </c>
      <c r="B237" s="88">
        <v>12</v>
      </c>
      <c r="C237" s="88">
        <v>3.9</v>
      </c>
      <c r="D237" t="s">
        <v>921</v>
      </c>
      <c r="E237" s="88">
        <f t="shared" si="17"/>
        <v>1.5262903320993901</v>
      </c>
      <c r="F237" s="88">
        <f t="shared" si="20"/>
        <v>2.3295621778600668</v>
      </c>
      <c r="G237" s="88">
        <f t="shared" si="18"/>
        <v>2.75390625</v>
      </c>
      <c r="H237" s="88">
        <f t="shared" si="19"/>
        <v>2.75390625</v>
      </c>
      <c r="I237" s="88">
        <f t="shared" si="21"/>
        <v>0.36312056737588655</v>
      </c>
      <c r="J237" s="88">
        <v>235</v>
      </c>
      <c r="U237" s="88">
        <v>2.75390625</v>
      </c>
      <c r="V237" s="88">
        <v>2.3295621778600668</v>
      </c>
    </row>
    <row r="238" spans="1:22">
      <c r="A238" s="88">
        <v>1954</v>
      </c>
      <c r="B238" s="88">
        <v>1</v>
      </c>
      <c r="C238" s="88">
        <v>0.4</v>
      </c>
      <c r="D238" t="s">
        <v>922</v>
      </c>
      <c r="E238" s="88">
        <f t="shared" si="17"/>
        <v>1.4506055054892062</v>
      </c>
      <c r="F238" s="88">
        <f t="shared" si="20"/>
        <v>2.1042563325555954</v>
      </c>
      <c r="G238" s="88">
        <f t="shared" si="18"/>
        <v>2.765625</v>
      </c>
      <c r="H238" s="88">
        <f t="shared" si="19"/>
        <v>2.765625</v>
      </c>
      <c r="I238" s="88">
        <f t="shared" si="21"/>
        <v>0.3615819209039548</v>
      </c>
      <c r="J238" s="88">
        <v>236</v>
      </c>
      <c r="U238" s="88">
        <v>2.765625</v>
      </c>
      <c r="V238" s="88">
        <v>2.1042563325555954</v>
      </c>
    </row>
    <row r="239" spans="1:22">
      <c r="A239" s="88">
        <v>1954</v>
      </c>
      <c r="B239" s="88">
        <v>2</v>
      </c>
      <c r="C239" s="88">
        <v>0.8</v>
      </c>
      <c r="D239" t="s">
        <v>923</v>
      </c>
      <c r="E239" s="88">
        <f t="shared" si="17"/>
        <v>1.0454126768130669</v>
      </c>
      <c r="F239" s="88">
        <f t="shared" si="20"/>
        <v>1.0928876648414618</v>
      </c>
      <c r="G239" s="88">
        <f t="shared" si="18"/>
        <v>2.77734375</v>
      </c>
      <c r="H239" s="88">
        <f t="shared" si="19"/>
        <v>2.77734375</v>
      </c>
      <c r="I239" s="88">
        <f t="shared" si="21"/>
        <v>0.36005625879043601</v>
      </c>
      <c r="J239" s="88">
        <v>237</v>
      </c>
      <c r="U239" s="88">
        <v>2.77734375</v>
      </c>
      <c r="V239" s="88">
        <v>1.0928876648414618</v>
      </c>
    </row>
    <row r="240" spans="1:22">
      <c r="A240" s="88">
        <v>1954</v>
      </c>
      <c r="B240" s="88">
        <v>3</v>
      </c>
      <c r="C240" s="88">
        <v>15.8</v>
      </c>
      <c r="D240" t="s">
        <v>924</v>
      </c>
      <c r="E240" s="88">
        <f t="shared" si="17"/>
        <v>1.8293303599425483</v>
      </c>
      <c r="F240" s="88">
        <f t="shared" si="20"/>
        <v>3.3464495658075335</v>
      </c>
      <c r="G240" s="88">
        <f t="shared" si="18"/>
        <v>2.7890625</v>
      </c>
      <c r="H240" s="88">
        <f t="shared" si="19"/>
        <v>2.7890625</v>
      </c>
      <c r="I240" s="88">
        <f t="shared" si="21"/>
        <v>0.35854341736694678</v>
      </c>
      <c r="J240" s="88">
        <v>238</v>
      </c>
      <c r="U240" s="88">
        <v>2.7890625</v>
      </c>
      <c r="V240" s="88">
        <v>3.3464495658075335</v>
      </c>
    </row>
    <row r="241" spans="1:22">
      <c r="A241" s="88">
        <v>1954</v>
      </c>
      <c r="B241" s="88">
        <v>4</v>
      </c>
      <c r="C241" s="88">
        <v>2.7</v>
      </c>
      <c r="D241" t="s">
        <v>925</v>
      </c>
      <c r="E241" s="88">
        <f t="shared" si="17"/>
        <v>2.4809888416683696</v>
      </c>
      <c r="F241" s="88">
        <f t="shared" si="20"/>
        <v>6.1553056324829587</v>
      </c>
      <c r="G241" s="88">
        <f t="shared" si="18"/>
        <v>2.80078125</v>
      </c>
      <c r="H241" s="88">
        <f t="shared" si="19"/>
        <v>2.80078125</v>
      </c>
      <c r="I241" s="88">
        <f t="shared" si="21"/>
        <v>0.35704323570432356</v>
      </c>
      <c r="J241" s="88">
        <v>239</v>
      </c>
      <c r="U241" s="88">
        <v>2.80078125</v>
      </c>
      <c r="V241" s="88">
        <v>6.1553056324829587</v>
      </c>
    </row>
    <row r="242" spans="1:22">
      <c r="A242" s="88">
        <v>1954</v>
      </c>
      <c r="B242" s="88">
        <v>5</v>
      </c>
      <c r="C242" s="88">
        <v>1.2</v>
      </c>
      <c r="D242" t="s">
        <v>926</v>
      </c>
      <c r="E242" s="88">
        <f t="shared" si="17"/>
        <v>0.63537238256372564</v>
      </c>
      <c r="F242" s="88">
        <f t="shared" si="20"/>
        <v>0.4036980645247053</v>
      </c>
      <c r="G242" s="88">
        <f t="shared" si="18"/>
        <v>2.8125</v>
      </c>
      <c r="H242" s="88">
        <f t="shared" si="19"/>
        <v>2.8125</v>
      </c>
      <c r="I242" s="88">
        <f t="shared" si="21"/>
        <v>0.35555555555555557</v>
      </c>
      <c r="J242" s="88">
        <v>240</v>
      </c>
      <c r="U242" s="88">
        <v>2.8125</v>
      </c>
      <c r="V242" s="88">
        <v>0.4036980645247053</v>
      </c>
    </row>
    <row r="243" spans="1:22">
      <c r="A243" s="88">
        <v>1954</v>
      </c>
      <c r="B243" s="88">
        <v>6</v>
      </c>
      <c r="C243" s="88">
        <v>0.4</v>
      </c>
      <c r="D243" t="s">
        <v>927</v>
      </c>
      <c r="E243" s="88">
        <f t="shared" si="17"/>
        <v>0.84117861650664982</v>
      </c>
      <c r="F243" s="88">
        <f t="shared" si="20"/>
        <v>0.70758146486804141</v>
      </c>
      <c r="G243" s="88">
        <f t="shared" si="18"/>
        <v>2.82421875</v>
      </c>
      <c r="H243" s="88">
        <f t="shared" si="19"/>
        <v>2.82421875</v>
      </c>
      <c r="I243" s="88">
        <f t="shared" si="21"/>
        <v>0.35408022130013833</v>
      </c>
      <c r="J243" s="88">
        <v>241</v>
      </c>
      <c r="U243" s="88">
        <v>2.82421875</v>
      </c>
      <c r="V243" s="88">
        <v>0.70758146486804141</v>
      </c>
    </row>
    <row r="244" spans="1:22">
      <c r="A244" s="88">
        <v>1954</v>
      </c>
      <c r="B244" s="88">
        <v>7</v>
      </c>
      <c r="C244" s="88">
        <v>7.3</v>
      </c>
      <c r="D244" t="s">
        <v>928</v>
      </c>
      <c r="E244" s="88">
        <f t="shared" si="17"/>
        <v>1.5532598041918906</v>
      </c>
      <c r="F244" s="88">
        <f t="shared" si="20"/>
        <v>2.4126160193182304</v>
      </c>
      <c r="G244" s="88">
        <f t="shared" si="18"/>
        <v>2.8359375</v>
      </c>
      <c r="H244" s="88">
        <f t="shared" si="19"/>
        <v>2.8359375</v>
      </c>
      <c r="I244" s="88">
        <f t="shared" si="21"/>
        <v>0.35261707988980717</v>
      </c>
      <c r="J244" s="88">
        <v>242</v>
      </c>
      <c r="U244" s="88">
        <v>2.8359375</v>
      </c>
      <c r="V244" s="88">
        <v>2.4126160193182304</v>
      </c>
    </row>
    <row r="245" spans="1:22">
      <c r="A245" s="88">
        <v>1954</v>
      </c>
      <c r="B245" s="88">
        <v>8</v>
      </c>
      <c r="C245" s="88">
        <v>12.6</v>
      </c>
      <c r="D245" t="s">
        <v>929</v>
      </c>
      <c r="E245" s="88">
        <f t="shared" si="17"/>
        <v>0.71460606907001079</v>
      </c>
      <c r="F245" s="88">
        <f t="shared" si="20"/>
        <v>0.51066183395169307</v>
      </c>
      <c r="G245" s="88">
        <f t="shared" si="18"/>
        <v>2.84765625</v>
      </c>
      <c r="H245" s="88">
        <f t="shared" si="19"/>
        <v>2.84765625</v>
      </c>
      <c r="I245" s="88">
        <f t="shared" si="21"/>
        <v>0.3511659807956104</v>
      </c>
      <c r="J245" s="88">
        <v>243</v>
      </c>
      <c r="U245" s="88">
        <v>2.84765625</v>
      </c>
      <c r="V245" s="88">
        <v>0.51066183395169307</v>
      </c>
    </row>
    <row r="246" spans="1:22">
      <c r="A246" s="88">
        <v>1954</v>
      </c>
      <c r="B246" s="88">
        <v>9</v>
      </c>
      <c r="C246" s="88">
        <v>2.2999999999999998</v>
      </c>
      <c r="D246" t="s">
        <v>930</v>
      </c>
      <c r="E246" s="88">
        <f t="shared" si="17"/>
        <v>1.1052451138875363</v>
      </c>
      <c r="F246" s="88">
        <f t="shared" si="20"/>
        <v>1.2215667617722732</v>
      </c>
      <c r="G246" s="88">
        <f t="shared" si="18"/>
        <v>2.859375</v>
      </c>
      <c r="H246" s="88">
        <f t="shared" si="19"/>
        <v>2.859375</v>
      </c>
      <c r="I246" s="88">
        <f t="shared" si="21"/>
        <v>0.34972677595628415</v>
      </c>
      <c r="J246" s="88">
        <v>244</v>
      </c>
      <c r="U246" s="88">
        <v>2.859375</v>
      </c>
      <c r="V246" s="88">
        <v>1.2215667617722732</v>
      </c>
    </row>
    <row r="247" spans="1:22">
      <c r="A247" s="88">
        <v>1954</v>
      </c>
      <c r="B247" s="88">
        <v>10</v>
      </c>
      <c r="C247" s="88">
        <v>10.5</v>
      </c>
      <c r="D247" t="s">
        <v>931</v>
      </c>
      <c r="E247" s="88">
        <f t="shared" si="17"/>
        <v>1.3004893835731548</v>
      </c>
      <c r="F247" s="88">
        <f t="shared" si="20"/>
        <v>1.6912726367864841</v>
      </c>
      <c r="G247" s="88">
        <f t="shared" si="18"/>
        <v>2.87109375</v>
      </c>
      <c r="H247" s="88">
        <f t="shared" si="19"/>
        <v>2.87109375</v>
      </c>
      <c r="I247" s="88">
        <f t="shared" si="21"/>
        <v>0.34829931972789113</v>
      </c>
      <c r="J247" s="88">
        <v>245</v>
      </c>
      <c r="U247" s="88">
        <v>2.87109375</v>
      </c>
      <c r="V247" s="88">
        <v>1.6912726367864841</v>
      </c>
    </row>
    <row r="248" spans="1:22">
      <c r="A248" s="88">
        <v>1954</v>
      </c>
      <c r="B248" s="88">
        <v>11</v>
      </c>
      <c r="C248" s="88">
        <v>13.4</v>
      </c>
      <c r="D248" t="s">
        <v>932</v>
      </c>
      <c r="E248" s="88">
        <f t="shared" si="17"/>
        <v>1.0448630692508927</v>
      </c>
      <c r="F248" s="88">
        <f t="shared" si="20"/>
        <v>1.0917388334843958</v>
      </c>
      <c r="G248" s="88">
        <f t="shared" si="18"/>
        <v>2.8828125</v>
      </c>
      <c r="H248" s="88">
        <f t="shared" si="19"/>
        <v>2.8828125</v>
      </c>
      <c r="I248" s="88">
        <f t="shared" si="21"/>
        <v>0.34688346883468835</v>
      </c>
      <c r="J248" s="88">
        <v>246</v>
      </c>
      <c r="U248" s="88">
        <v>2.8828125</v>
      </c>
      <c r="V248" s="88">
        <v>1.0917388334843958</v>
      </c>
    </row>
    <row r="249" spans="1:22">
      <c r="A249" s="88">
        <v>1954</v>
      </c>
      <c r="B249" s="88">
        <v>12</v>
      </c>
      <c r="C249" s="88">
        <v>11.3</v>
      </c>
      <c r="D249" t="s">
        <v>933</v>
      </c>
      <c r="E249" s="88">
        <f t="shared" si="17"/>
        <v>1.1824502492804672</v>
      </c>
      <c r="F249" s="88">
        <f t="shared" si="20"/>
        <v>1.3981885920234389</v>
      </c>
      <c r="G249" s="88">
        <f t="shared" si="18"/>
        <v>2.89453125</v>
      </c>
      <c r="H249" s="88">
        <f t="shared" si="19"/>
        <v>2.89453125</v>
      </c>
      <c r="I249" s="88">
        <f t="shared" si="21"/>
        <v>0.34547908232118757</v>
      </c>
      <c r="J249" s="88">
        <v>247</v>
      </c>
      <c r="U249" s="88">
        <v>2.89453125</v>
      </c>
      <c r="V249" s="88">
        <v>1.3981885920234389</v>
      </c>
    </row>
    <row r="250" spans="1:22">
      <c r="A250" s="88">
        <v>1955</v>
      </c>
      <c r="B250" s="88">
        <v>1</v>
      </c>
      <c r="C250" s="88">
        <v>33.4</v>
      </c>
      <c r="D250" t="s">
        <v>934</v>
      </c>
      <c r="E250" s="88">
        <f t="shared" si="17"/>
        <v>0.60975780076989661</v>
      </c>
      <c r="F250" s="88">
        <f t="shared" si="20"/>
        <v>0.37180457559974095</v>
      </c>
      <c r="G250" s="88">
        <f t="shared" si="18"/>
        <v>2.90625</v>
      </c>
      <c r="H250" s="88">
        <f t="shared" si="19"/>
        <v>2.90625</v>
      </c>
      <c r="I250" s="88">
        <f t="shared" si="21"/>
        <v>0.34408602150537637</v>
      </c>
      <c r="J250" s="88">
        <v>248</v>
      </c>
      <c r="U250" s="88">
        <v>2.90625</v>
      </c>
      <c r="V250" s="88">
        <v>0.37180457559974095</v>
      </c>
    </row>
    <row r="251" spans="1:22">
      <c r="A251" s="88">
        <v>1955</v>
      </c>
      <c r="B251" s="88">
        <v>2</v>
      </c>
      <c r="C251" s="88">
        <v>29.9</v>
      </c>
      <c r="D251" t="s">
        <v>935</v>
      </c>
      <c r="E251" s="88">
        <f t="shared" si="17"/>
        <v>0.13485828569839545</v>
      </c>
      <c r="F251" s="88">
        <f t="shared" si="20"/>
        <v>1.8186757221510051E-2</v>
      </c>
      <c r="G251" s="88">
        <f t="shared" si="18"/>
        <v>2.91796875</v>
      </c>
      <c r="H251" s="88">
        <f t="shared" si="19"/>
        <v>2.91796875</v>
      </c>
      <c r="I251" s="88">
        <f t="shared" si="21"/>
        <v>0.34270414993306558</v>
      </c>
      <c r="J251" s="88">
        <v>249</v>
      </c>
      <c r="U251" s="88">
        <v>2.91796875</v>
      </c>
      <c r="V251" s="88">
        <v>1.8186757221510051E-2</v>
      </c>
    </row>
    <row r="252" spans="1:22">
      <c r="A252" s="88">
        <v>1955</v>
      </c>
      <c r="B252" s="88">
        <v>3</v>
      </c>
      <c r="C252" s="88">
        <v>7.3</v>
      </c>
      <c r="D252" t="s">
        <v>936</v>
      </c>
      <c r="E252" s="88">
        <f t="shared" si="17"/>
        <v>2.0422323944278298</v>
      </c>
      <c r="F252" s="88">
        <f t="shared" si="20"/>
        <v>4.1707131528504267</v>
      </c>
      <c r="G252" s="88">
        <f t="shared" si="18"/>
        <v>2.9296875</v>
      </c>
      <c r="H252" s="88">
        <f t="shared" si="19"/>
        <v>2.9296875</v>
      </c>
      <c r="I252" s="88">
        <f t="shared" si="21"/>
        <v>0.34133333333333332</v>
      </c>
      <c r="J252" s="88">
        <v>250</v>
      </c>
      <c r="U252" s="88">
        <v>2.9296875</v>
      </c>
      <c r="V252" s="88">
        <v>4.1707131528504267</v>
      </c>
    </row>
    <row r="253" spans="1:22">
      <c r="A253" s="88">
        <v>1955</v>
      </c>
      <c r="B253" s="88">
        <v>4</v>
      </c>
      <c r="C253" s="88">
        <v>16.399999999999999</v>
      </c>
      <c r="D253" t="s">
        <v>937</v>
      </c>
      <c r="E253" s="88">
        <f t="shared" si="17"/>
        <v>0.70709127961192586</v>
      </c>
      <c r="F253" s="88">
        <f t="shared" si="20"/>
        <v>0.49997807770323072</v>
      </c>
      <c r="G253" s="88">
        <f t="shared" si="18"/>
        <v>2.94140625</v>
      </c>
      <c r="H253" s="88">
        <f t="shared" si="19"/>
        <v>2.94140625</v>
      </c>
      <c r="I253" s="88">
        <f t="shared" si="21"/>
        <v>0.33997343957503318</v>
      </c>
      <c r="J253" s="88">
        <v>251</v>
      </c>
      <c r="U253" s="88">
        <v>2.94140625</v>
      </c>
      <c r="V253" s="88">
        <v>0.49997807770323072</v>
      </c>
    </row>
    <row r="254" spans="1:22">
      <c r="A254" s="88">
        <v>1955</v>
      </c>
      <c r="B254" s="88">
        <v>5</v>
      </c>
      <c r="C254" s="88">
        <v>41.3</v>
      </c>
      <c r="D254" t="s">
        <v>938</v>
      </c>
      <c r="E254" s="88">
        <f t="shared" si="17"/>
        <v>0.2377106795336314</v>
      </c>
      <c r="F254" s="88">
        <f t="shared" si="20"/>
        <v>5.6506367164340807E-2</v>
      </c>
      <c r="G254" s="88">
        <f t="shared" si="18"/>
        <v>2.953125</v>
      </c>
      <c r="H254" s="88">
        <f t="shared" si="19"/>
        <v>2.953125</v>
      </c>
      <c r="I254" s="88">
        <f t="shared" si="21"/>
        <v>0.33862433862433861</v>
      </c>
      <c r="J254" s="88">
        <v>252</v>
      </c>
      <c r="U254" s="88">
        <v>2.953125</v>
      </c>
      <c r="V254" s="88">
        <v>5.6506367164340807E-2</v>
      </c>
    </row>
    <row r="255" spans="1:22">
      <c r="A255" s="88">
        <v>1955</v>
      </c>
      <c r="B255" s="88">
        <v>6</v>
      </c>
      <c r="C255" s="88">
        <v>45.2</v>
      </c>
      <c r="D255" t="s">
        <v>939</v>
      </c>
      <c r="E255" s="88">
        <f t="shared" si="17"/>
        <v>1.3991613173010182</v>
      </c>
      <c r="F255" s="88">
        <f t="shared" si="20"/>
        <v>1.9576523918315205</v>
      </c>
      <c r="G255" s="88">
        <f t="shared" si="18"/>
        <v>2.96484375</v>
      </c>
      <c r="H255" s="88">
        <f t="shared" si="19"/>
        <v>2.96484375</v>
      </c>
      <c r="I255" s="88">
        <f t="shared" si="21"/>
        <v>0.33728590250329382</v>
      </c>
      <c r="J255" s="88">
        <v>253</v>
      </c>
      <c r="U255" s="88">
        <v>2.96484375</v>
      </c>
      <c r="V255" s="88">
        <v>1.9576523918315205</v>
      </c>
    </row>
    <row r="256" spans="1:22">
      <c r="A256" s="88">
        <v>1955</v>
      </c>
      <c r="B256" s="88">
        <v>7</v>
      </c>
      <c r="C256" s="88">
        <v>38.200000000000003</v>
      </c>
      <c r="D256" t="s">
        <v>940</v>
      </c>
      <c r="E256" s="88">
        <f t="shared" si="17"/>
        <v>2.0757558524921915</v>
      </c>
      <c r="F256" s="88">
        <f t="shared" si="20"/>
        <v>4.308762359155585</v>
      </c>
      <c r="G256" s="88">
        <f t="shared" si="18"/>
        <v>2.9765625</v>
      </c>
      <c r="H256" s="88">
        <f t="shared" si="19"/>
        <v>2.9765625</v>
      </c>
      <c r="I256" s="88">
        <f t="shared" si="21"/>
        <v>0.33595800524934383</v>
      </c>
      <c r="J256" s="88">
        <v>254</v>
      </c>
      <c r="U256" s="88">
        <v>2.9765625</v>
      </c>
      <c r="V256" s="88">
        <v>4.308762359155585</v>
      </c>
    </row>
    <row r="257" spans="1:22">
      <c r="A257" s="88">
        <v>1955</v>
      </c>
      <c r="B257" s="88">
        <v>8</v>
      </c>
      <c r="C257" s="88">
        <v>58</v>
      </c>
      <c r="D257" t="s">
        <v>941</v>
      </c>
      <c r="E257" s="88">
        <f t="shared" si="17"/>
        <v>2.6670671639396955</v>
      </c>
      <c r="F257" s="88">
        <f t="shared" si="20"/>
        <v>7.1132472569653302</v>
      </c>
      <c r="G257" s="88">
        <f t="shared" si="18"/>
        <v>2.98828125</v>
      </c>
      <c r="H257" s="88">
        <f t="shared" si="19"/>
        <v>2.98828125</v>
      </c>
      <c r="I257" s="88">
        <f t="shared" si="21"/>
        <v>0.33464052287581697</v>
      </c>
      <c r="J257" s="88">
        <v>255</v>
      </c>
      <c r="U257" s="88">
        <v>2.98828125</v>
      </c>
      <c r="V257" s="88">
        <v>7.1132472569653302</v>
      </c>
    </row>
    <row r="258" spans="1:22">
      <c r="A258" s="88">
        <v>1955</v>
      </c>
      <c r="B258" s="88">
        <v>9</v>
      </c>
      <c r="C258" s="88">
        <v>60.8</v>
      </c>
      <c r="D258" t="s">
        <v>942</v>
      </c>
      <c r="E258" s="88">
        <f t="shared" si="17"/>
        <v>1.3092420997636216</v>
      </c>
      <c r="F258" s="88">
        <f t="shared" si="20"/>
        <v>1.714114875793457</v>
      </c>
      <c r="G258" s="88">
        <f t="shared" si="18"/>
        <v>3</v>
      </c>
      <c r="H258" s="88">
        <f t="shared" si="19"/>
        <v>3</v>
      </c>
      <c r="I258" s="88">
        <f t="shared" si="21"/>
        <v>0.33333333333333331</v>
      </c>
      <c r="J258" s="88">
        <v>256</v>
      </c>
      <c r="U258" s="88">
        <v>3</v>
      </c>
      <c r="V258" s="88">
        <v>1.714114875793457</v>
      </c>
    </row>
    <row r="259" spans="1:22">
      <c r="A259" s="88">
        <v>1955</v>
      </c>
      <c r="B259" s="88">
        <v>10</v>
      </c>
      <c r="C259" s="88">
        <v>83</v>
      </c>
      <c r="D259" t="s">
        <v>943</v>
      </c>
      <c r="E259" s="88">
        <f t="shared" ref="E259:E322" si="22">(2*IMABS(D259))/COUNT($C$2:$C$1025)</f>
        <v>0.74338164915171356</v>
      </c>
      <c r="F259" s="88">
        <f t="shared" si="20"/>
        <v>0.55261627629552135</v>
      </c>
      <c r="G259" s="88">
        <f t="shared" si="18"/>
        <v>3.01171875</v>
      </c>
      <c r="H259" s="88">
        <f t="shared" si="19"/>
        <v>3.01171875</v>
      </c>
      <c r="I259" s="88">
        <f t="shared" si="21"/>
        <v>0.33203631647211412</v>
      </c>
      <c r="J259" s="88">
        <v>257</v>
      </c>
      <c r="U259" s="88">
        <v>3.01171875</v>
      </c>
      <c r="V259" s="88">
        <v>0.55261627629552135</v>
      </c>
    </row>
    <row r="260" spans="1:22">
      <c r="A260" s="88">
        <v>1955</v>
      </c>
      <c r="B260" s="88">
        <v>11</v>
      </c>
      <c r="C260" s="88">
        <v>126.3</v>
      </c>
      <c r="D260" t="s">
        <v>944</v>
      </c>
      <c r="E260" s="88">
        <f t="shared" si="22"/>
        <v>0.48639638048731909</v>
      </c>
      <c r="F260" s="88">
        <f t="shared" si="20"/>
        <v>0.23658143895116487</v>
      </c>
      <c r="G260" s="88">
        <f t="shared" ref="G260:G323" si="23">G259+$K$8</f>
        <v>3.0234375</v>
      </c>
      <c r="H260" s="88">
        <f t="shared" ref="H260:H323" si="24">J260/(1024/2)*$K$2</f>
        <v>3.0234375</v>
      </c>
      <c r="I260" s="88">
        <f t="shared" si="21"/>
        <v>0.33074935400516797</v>
      </c>
      <c r="J260" s="88">
        <v>258</v>
      </c>
      <c r="U260" s="88">
        <v>3.0234375</v>
      </c>
      <c r="V260" s="88">
        <v>0.23658143895116487</v>
      </c>
    </row>
    <row r="261" spans="1:22">
      <c r="A261" s="88">
        <v>1955</v>
      </c>
      <c r="B261" s="88">
        <v>12</v>
      </c>
      <c r="C261" s="88">
        <v>108.8</v>
      </c>
      <c r="D261" t="s">
        <v>945</v>
      </c>
      <c r="E261" s="88">
        <f t="shared" si="22"/>
        <v>1.2469108552579851</v>
      </c>
      <c r="F261" s="88">
        <f t="shared" si="20"/>
        <v>1.5547866809601998</v>
      </c>
      <c r="G261" s="88">
        <f t="shared" si="23"/>
        <v>3.03515625</v>
      </c>
      <c r="H261" s="88">
        <f t="shared" si="24"/>
        <v>3.03515625</v>
      </c>
      <c r="I261" s="88">
        <f t="shared" si="21"/>
        <v>0.32947232947232946</v>
      </c>
      <c r="J261" s="88">
        <v>259</v>
      </c>
      <c r="U261" s="88">
        <v>3.03515625</v>
      </c>
      <c r="V261" s="88">
        <v>1.5547866809601998</v>
      </c>
    </row>
    <row r="262" spans="1:22">
      <c r="A262" s="88">
        <v>1956</v>
      </c>
      <c r="B262" s="88">
        <v>1</v>
      </c>
      <c r="C262" s="88">
        <v>104.1</v>
      </c>
      <c r="D262" t="s">
        <v>946</v>
      </c>
      <c r="E262" s="88">
        <f t="shared" si="22"/>
        <v>0.92840729747656514</v>
      </c>
      <c r="F262" s="88">
        <f t="shared" si="20"/>
        <v>0.86194011000773929</v>
      </c>
      <c r="G262" s="88">
        <f t="shared" si="23"/>
        <v>3.046875</v>
      </c>
      <c r="H262" s="88">
        <f t="shared" si="24"/>
        <v>3.046875</v>
      </c>
      <c r="I262" s="88">
        <f t="shared" si="21"/>
        <v>0.3282051282051282</v>
      </c>
      <c r="J262" s="88">
        <v>260</v>
      </c>
      <c r="U262" s="88">
        <v>3.046875</v>
      </c>
      <c r="V262" s="88">
        <v>0.86194011000773929</v>
      </c>
    </row>
    <row r="263" spans="1:22">
      <c r="A263" s="88">
        <v>1956</v>
      </c>
      <c r="B263" s="88">
        <v>2</v>
      </c>
      <c r="C263" s="88">
        <v>175.6</v>
      </c>
      <c r="D263" t="s">
        <v>947</v>
      </c>
      <c r="E263" s="88">
        <f t="shared" si="22"/>
        <v>0.76939390970979971</v>
      </c>
      <c r="F263" s="88">
        <f t="shared" si="20"/>
        <v>0.59196698829853145</v>
      </c>
      <c r="G263" s="88">
        <f t="shared" si="23"/>
        <v>3.05859375</v>
      </c>
      <c r="H263" s="88">
        <f t="shared" si="24"/>
        <v>3.05859375</v>
      </c>
      <c r="I263" s="88">
        <f t="shared" si="21"/>
        <v>0.3269476372924649</v>
      </c>
      <c r="J263" s="88">
        <v>261</v>
      </c>
      <c r="U263" s="88">
        <v>3.05859375</v>
      </c>
      <c r="V263" s="88">
        <v>0.59196698829853145</v>
      </c>
    </row>
    <row r="264" spans="1:22">
      <c r="A264" s="88">
        <v>1956</v>
      </c>
      <c r="B264" s="88">
        <v>3</v>
      </c>
      <c r="C264" s="88">
        <v>167.7</v>
      </c>
      <c r="D264" t="s">
        <v>948</v>
      </c>
      <c r="E264" s="88">
        <f t="shared" si="22"/>
        <v>0.45417984313059295</v>
      </c>
      <c r="F264" s="88">
        <f t="shared" ref="F264:F327" si="25">E264^2</f>
        <v>0.20627932990613002</v>
      </c>
      <c r="G264" s="88">
        <f t="shared" si="23"/>
        <v>3.0703125</v>
      </c>
      <c r="H264" s="88">
        <f t="shared" si="24"/>
        <v>3.0703125</v>
      </c>
      <c r="I264" s="88">
        <f t="shared" si="21"/>
        <v>0.32569974554707382</v>
      </c>
      <c r="J264" s="88">
        <v>262</v>
      </c>
      <c r="U264" s="88">
        <v>3.0703125</v>
      </c>
      <c r="V264" s="88">
        <v>0.20627932990613002</v>
      </c>
    </row>
    <row r="265" spans="1:22">
      <c r="A265" s="88">
        <v>1956</v>
      </c>
      <c r="B265" s="88">
        <v>4</v>
      </c>
      <c r="C265" s="88">
        <v>156.69999999999999</v>
      </c>
      <c r="D265" t="s">
        <v>949</v>
      </c>
      <c r="E265" s="88">
        <f t="shared" si="22"/>
        <v>0.57162364387582421</v>
      </c>
      <c r="F265" s="88">
        <f t="shared" si="25"/>
        <v>0.32675359023787509</v>
      </c>
      <c r="G265" s="88">
        <f t="shared" si="23"/>
        <v>3.08203125</v>
      </c>
      <c r="H265" s="88">
        <f t="shared" si="24"/>
        <v>3.08203125</v>
      </c>
      <c r="I265" s="88">
        <f t="shared" si="21"/>
        <v>0.3244613434727503</v>
      </c>
      <c r="J265" s="88">
        <v>263</v>
      </c>
      <c r="U265" s="88">
        <v>3.08203125</v>
      </c>
      <c r="V265" s="88">
        <v>0.32675359023787509</v>
      </c>
    </row>
    <row r="266" spans="1:22">
      <c r="A266" s="88">
        <v>1956</v>
      </c>
      <c r="B266" s="88">
        <v>5</v>
      </c>
      <c r="C266" s="88">
        <v>193.4</v>
      </c>
      <c r="D266" t="s">
        <v>950</v>
      </c>
      <c r="E266" s="88">
        <f t="shared" si="22"/>
        <v>1.5348032045919</v>
      </c>
      <c r="F266" s="88">
        <f t="shared" si="25"/>
        <v>2.3556208768255655</v>
      </c>
      <c r="G266" s="88">
        <f t="shared" si="23"/>
        <v>3.09375</v>
      </c>
      <c r="H266" s="88">
        <f t="shared" si="24"/>
        <v>3.09375</v>
      </c>
      <c r="I266" s="88">
        <f t="shared" si="21"/>
        <v>0.32323232323232326</v>
      </c>
      <c r="J266" s="88">
        <v>264</v>
      </c>
      <c r="U266" s="88">
        <v>3.09375</v>
      </c>
      <c r="V266" s="88">
        <v>2.3556208768255655</v>
      </c>
    </row>
    <row r="267" spans="1:22">
      <c r="A267" s="88">
        <v>1956</v>
      </c>
      <c r="B267" s="88">
        <v>6</v>
      </c>
      <c r="C267" s="88">
        <v>165.1</v>
      </c>
      <c r="D267" t="s">
        <v>951</v>
      </c>
      <c r="E267" s="88">
        <f t="shared" si="22"/>
        <v>1.6356194128637747</v>
      </c>
      <c r="F267" s="88">
        <f t="shared" si="25"/>
        <v>2.6752508637368391</v>
      </c>
      <c r="G267" s="88">
        <f t="shared" si="23"/>
        <v>3.10546875</v>
      </c>
      <c r="H267" s="88">
        <f t="shared" si="24"/>
        <v>3.10546875</v>
      </c>
      <c r="I267" s="88">
        <f t="shared" si="21"/>
        <v>0.32201257861635219</v>
      </c>
      <c r="J267" s="88">
        <v>265</v>
      </c>
      <c r="U267" s="88">
        <v>3.10546875</v>
      </c>
      <c r="V267" s="88">
        <v>2.6752508637368391</v>
      </c>
    </row>
    <row r="268" spans="1:22">
      <c r="A268" s="88">
        <v>1956</v>
      </c>
      <c r="B268" s="88">
        <v>7</v>
      </c>
      <c r="C268" s="88">
        <v>182.7</v>
      </c>
      <c r="D268" t="s">
        <v>952</v>
      </c>
      <c r="E268" s="88">
        <f t="shared" si="22"/>
        <v>0.91505774114488203</v>
      </c>
      <c r="F268" s="88">
        <f t="shared" si="25"/>
        <v>0.83733066962917391</v>
      </c>
      <c r="G268" s="88">
        <f t="shared" si="23"/>
        <v>3.1171875</v>
      </c>
      <c r="H268" s="88">
        <f t="shared" si="24"/>
        <v>3.1171875</v>
      </c>
      <c r="I268" s="88">
        <f t="shared" ref="I268:I331" si="26">1/H268</f>
        <v>0.32080200501253131</v>
      </c>
      <c r="J268" s="88">
        <v>266</v>
      </c>
      <c r="U268" s="88">
        <v>3.1171875</v>
      </c>
      <c r="V268" s="88">
        <v>0.83733066962917391</v>
      </c>
    </row>
    <row r="269" spans="1:22">
      <c r="A269" s="88">
        <v>1956</v>
      </c>
      <c r="B269" s="88">
        <v>8</v>
      </c>
      <c r="C269" s="88">
        <v>240.2</v>
      </c>
      <c r="D269" t="s">
        <v>953</v>
      </c>
      <c r="E269" s="88">
        <f t="shared" si="22"/>
        <v>2.0590291724400949</v>
      </c>
      <c r="F269" s="88">
        <f t="shared" si="25"/>
        <v>4.2396011329593417</v>
      </c>
      <c r="G269" s="88">
        <f t="shared" si="23"/>
        <v>3.12890625</v>
      </c>
      <c r="H269" s="88">
        <f t="shared" si="24"/>
        <v>3.12890625</v>
      </c>
      <c r="I269" s="88">
        <f t="shared" si="26"/>
        <v>0.31960049937578028</v>
      </c>
      <c r="J269" s="88">
        <v>267</v>
      </c>
      <c r="U269" s="88">
        <v>3.12890625</v>
      </c>
      <c r="V269" s="88">
        <v>4.2396011329593417</v>
      </c>
    </row>
    <row r="270" spans="1:22">
      <c r="A270" s="88">
        <v>1956</v>
      </c>
      <c r="B270" s="88">
        <v>9</v>
      </c>
      <c r="C270" s="88">
        <v>245.4</v>
      </c>
      <c r="D270" t="s">
        <v>954</v>
      </c>
      <c r="E270" s="88">
        <f t="shared" si="22"/>
        <v>1.9043223964702463</v>
      </c>
      <c r="F270" s="88">
        <f t="shared" si="25"/>
        <v>3.6264437896981816</v>
      </c>
      <c r="G270" s="88">
        <f t="shared" si="23"/>
        <v>3.140625</v>
      </c>
      <c r="H270" s="88">
        <f t="shared" si="24"/>
        <v>3.140625</v>
      </c>
      <c r="I270" s="88">
        <f t="shared" si="26"/>
        <v>0.31840796019900497</v>
      </c>
      <c r="J270" s="88">
        <v>268</v>
      </c>
      <c r="U270" s="88">
        <v>3.140625</v>
      </c>
      <c r="V270" s="88">
        <v>3.6264437896981816</v>
      </c>
    </row>
    <row r="271" spans="1:22">
      <c r="A271" s="88">
        <v>1956</v>
      </c>
      <c r="B271" s="88">
        <v>10</v>
      </c>
      <c r="C271" s="88">
        <v>219.9</v>
      </c>
      <c r="D271" t="s">
        <v>955</v>
      </c>
      <c r="E271" s="88">
        <f t="shared" si="22"/>
        <v>0.26251706238234895</v>
      </c>
      <c r="F271" s="88">
        <f t="shared" si="25"/>
        <v>6.8915208041858092E-2</v>
      </c>
      <c r="G271" s="88">
        <f t="shared" si="23"/>
        <v>3.15234375</v>
      </c>
      <c r="H271" s="88">
        <f t="shared" si="24"/>
        <v>3.15234375</v>
      </c>
      <c r="I271" s="88">
        <f t="shared" si="26"/>
        <v>0.31722428748451054</v>
      </c>
      <c r="J271" s="88">
        <v>269</v>
      </c>
      <c r="U271" s="88">
        <v>3.15234375</v>
      </c>
      <c r="V271" s="88">
        <v>6.8915208041858092E-2</v>
      </c>
    </row>
    <row r="272" spans="1:22">
      <c r="A272" s="88">
        <v>1956</v>
      </c>
      <c r="B272" s="88">
        <v>11</v>
      </c>
      <c r="C272" s="88">
        <v>285</v>
      </c>
      <c r="D272" t="s">
        <v>956</v>
      </c>
      <c r="E272" s="88">
        <f t="shared" si="22"/>
        <v>1.0514790882891605</v>
      </c>
      <c r="F272" s="88">
        <f t="shared" si="25"/>
        <v>1.1056082731094041</v>
      </c>
      <c r="G272" s="88">
        <f t="shared" si="23"/>
        <v>3.1640625</v>
      </c>
      <c r="H272" s="88">
        <f t="shared" si="24"/>
        <v>3.1640625</v>
      </c>
      <c r="I272" s="88">
        <f t="shared" si="26"/>
        <v>0.31604938271604938</v>
      </c>
      <c r="J272" s="88">
        <v>270</v>
      </c>
      <c r="U272" s="88">
        <v>3.1640625</v>
      </c>
      <c r="V272" s="88">
        <v>1.1056082731094041</v>
      </c>
    </row>
    <row r="273" spans="1:22">
      <c r="A273" s="88">
        <v>1956</v>
      </c>
      <c r="B273" s="88">
        <v>12</v>
      </c>
      <c r="C273" s="88">
        <v>272</v>
      </c>
      <c r="D273" t="s">
        <v>957</v>
      </c>
      <c r="E273" s="88">
        <f t="shared" si="22"/>
        <v>1.2416613897567363</v>
      </c>
      <c r="F273" s="88">
        <f t="shared" si="25"/>
        <v>1.54172300681263</v>
      </c>
      <c r="G273" s="88">
        <f t="shared" si="23"/>
        <v>3.17578125</v>
      </c>
      <c r="H273" s="88">
        <f t="shared" si="24"/>
        <v>3.17578125</v>
      </c>
      <c r="I273" s="88">
        <f t="shared" si="26"/>
        <v>0.31488314883148832</v>
      </c>
      <c r="J273" s="88">
        <v>271</v>
      </c>
      <c r="U273" s="88">
        <v>3.17578125</v>
      </c>
      <c r="V273" s="88">
        <v>1.54172300681263</v>
      </c>
    </row>
    <row r="274" spans="1:22">
      <c r="A274" s="88">
        <v>1957</v>
      </c>
      <c r="B274" s="88">
        <v>1</v>
      </c>
      <c r="C274" s="88">
        <v>233.7</v>
      </c>
      <c r="D274" t="s">
        <v>958</v>
      </c>
      <c r="E274" s="88">
        <f t="shared" si="22"/>
        <v>2.8249592727645951</v>
      </c>
      <c r="F274" s="88">
        <f t="shared" si="25"/>
        <v>7.9803948927786701</v>
      </c>
      <c r="G274" s="88">
        <f t="shared" si="23"/>
        <v>3.1875</v>
      </c>
      <c r="H274" s="88">
        <f t="shared" si="24"/>
        <v>3.1875</v>
      </c>
      <c r="I274" s="88">
        <f t="shared" si="26"/>
        <v>0.31372549019607843</v>
      </c>
      <c r="J274" s="88">
        <v>272</v>
      </c>
      <c r="U274" s="88">
        <v>3.1875</v>
      </c>
      <c r="V274" s="88">
        <v>7.9803948927786701</v>
      </c>
    </row>
    <row r="275" spans="1:22">
      <c r="A275" s="88">
        <v>1957</v>
      </c>
      <c r="B275" s="88">
        <v>2</v>
      </c>
      <c r="C275" s="88">
        <v>184.5</v>
      </c>
      <c r="D275" t="s">
        <v>959</v>
      </c>
      <c r="E275" s="88">
        <f t="shared" si="22"/>
        <v>0.38613724407668348</v>
      </c>
      <c r="F275" s="88">
        <f t="shared" si="25"/>
        <v>0.14910197126313623</v>
      </c>
      <c r="G275" s="88">
        <f t="shared" si="23"/>
        <v>3.19921875</v>
      </c>
      <c r="H275" s="88">
        <f t="shared" si="24"/>
        <v>3.19921875</v>
      </c>
      <c r="I275" s="88">
        <f t="shared" si="26"/>
        <v>0.31257631257631258</v>
      </c>
      <c r="J275" s="88">
        <v>273</v>
      </c>
      <c r="U275" s="88">
        <v>3.19921875</v>
      </c>
      <c r="V275" s="88">
        <v>0.14910197126313623</v>
      </c>
    </row>
    <row r="276" spans="1:22">
      <c r="A276" s="88">
        <v>1957</v>
      </c>
      <c r="B276" s="88">
        <v>3</v>
      </c>
      <c r="C276" s="88">
        <v>222.8</v>
      </c>
      <c r="D276" t="s">
        <v>960</v>
      </c>
      <c r="E276" s="88">
        <f t="shared" si="22"/>
        <v>0.59215628689946542</v>
      </c>
      <c r="F276" s="88">
        <f t="shared" si="25"/>
        <v>0.35064906811456198</v>
      </c>
      <c r="G276" s="88">
        <f t="shared" si="23"/>
        <v>3.2109375</v>
      </c>
      <c r="H276" s="88">
        <f t="shared" si="24"/>
        <v>3.2109375</v>
      </c>
      <c r="I276" s="88">
        <f t="shared" si="26"/>
        <v>0.31143552311435524</v>
      </c>
      <c r="J276" s="88">
        <v>274</v>
      </c>
      <c r="U276" s="88">
        <v>3.2109375</v>
      </c>
      <c r="V276" s="88">
        <v>0.35064906811456198</v>
      </c>
    </row>
    <row r="277" spans="1:22">
      <c r="A277" s="88">
        <v>1957</v>
      </c>
      <c r="B277" s="88">
        <v>4</v>
      </c>
      <c r="C277" s="88">
        <v>248</v>
      </c>
      <c r="D277" t="s">
        <v>961</v>
      </c>
      <c r="E277" s="88">
        <f t="shared" si="22"/>
        <v>1.7492163275139698</v>
      </c>
      <c r="F277" s="88">
        <f t="shared" si="25"/>
        <v>3.0597577604414599</v>
      </c>
      <c r="G277" s="88">
        <f t="shared" si="23"/>
        <v>3.22265625</v>
      </c>
      <c r="H277" s="88">
        <f t="shared" si="24"/>
        <v>3.22265625</v>
      </c>
      <c r="I277" s="88">
        <f t="shared" si="26"/>
        <v>0.3103030303030303</v>
      </c>
      <c r="J277" s="88">
        <v>275</v>
      </c>
      <c r="U277" s="88">
        <v>3.22265625</v>
      </c>
      <c r="V277" s="88">
        <v>3.0597577604414599</v>
      </c>
    </row>
    <row r="278" spans="1:22">
      <c r="A278" s="88">
        <v>1957</v>
      </c>
      <c r="B278" s="88">
        <v>5</v>
      </c>
      <c r="C278" s="88">
        <v>233</v>
      </c>
      <c r="D278" t="s">
        <v>962</v>
      </c>
      <c r="E278" s="88">
        <f t="shared" si="22"/>
        <v>1.5554420867170213</v>
      </c>
      <c r="F278" s="88">
        <f t="shared" si="25"/>
        <v>2.4194000851306017</v>
      </c>
      <c r="G278" s="88">
        <f t="shared" si="23"/>
        <v>3.234375</v>
      </c>
      <c r="H278" s="88">
        <f t="shared" si="24"/>
        <v>3.234375</v>
      </c>
      <c r="I278" s="88">
        <f t="shared" si="26"/>
        <v>0.30917874396135264</v>
      </c>
      <c r="J278" s="88">
        <v>276</v>
      </c>
      <c r="U278" s="88">
        <v>3.234375</v>
      </c>
      <c r="V278" s="88">
        <v>2.4194000851306017</v>
      </c>
    </row>
    <row r="279" spans="1:22">
      <c r="A279" s="88">
        <v>1957</v>
      </c>
      <c r="B279" s="88">
        <v>6</v>
      </c>
      <c r="C279" s="88">
        <v>284.3</v>
      </c>
      <c r="D279" t="s">
        <v>963</v>
      </c>
      <c r="E279" s="88">
        <f t="shared" si="22"/>
        <v>0.54442649674699095</v>
      </c>
      <c r="F279" s="88">
        <f t="shared" si="25"/>
        <v>0.29640021036020137</v>
      </c>
      <c r="G279" s="88">
        <f t="shared" si="23"/>
        <v>3.24609375</v>
      </c>
      <c r="H279" s="88">
        <f t="shared" si="24"/>
        <v>3.24609375</v>
      </c>
      <c r="I279" s="88">
        <f t="shared" si="26"/>
        <v>0.30806257521058966</v>
      </c>
      <c r="J279" s="88">
        <v>277</v>
      </c>
      <c r="U279" s="88">
        <v>3.24609375</v>
      </c>
      <c r="V279" s="88">
        <v>0.29640021036020137</v>
      </c>
    </row>
    <row r="280" spans="1:22">
      <c r="A280" s="88">
        <v>1957</v>
      </c>
      <c r="B280" s="88">
        <v>7</v>
      </c>
      <c r="C280" s="88">
        <v>265.10000000000002</v>
      </c>
      <c r="D280" t="s">
        <v>964</v>
      </c>
      <c r="E280" s="88">
        <f t="shared" si="22"/>
        <v>2.3311411473211829</v>
      </c>
      <c r="F280" s="88">
        <f t="shared" si="25"/>
        <v>5.4342190487339215</v>
      </c>
      <c r="G280" s="88">
        <f t="shared" si="23"/>
        <v>3.2578125</v>
      </c>
      <c r="H280" s="88">
        <f t="shared" si="24"/>
        <v>3.2578125</v>
      </c>
      <c r="I280" s="88">
        <f t="shared" si="26"/>
        <v>0.30695443645083931</v>
      </c>
      <c r="J280" s="88">
        <v>278</v>
      </c>
      <c r="U280" s="88">
        <v>3.2578125</v>
      </c>
      <c r="V280" s="88">
        <v>5.4342190487339215</v>
      </c>
    </row>
    <row r="281" spans="1:22">
      <c r="A281" s="88">
        <v>1957</v>
      </c>
      <c r="B281" s="88">
        <v>8</v>
      </c>
      <c r="C281" s="88">
        <v>223.7</v>
      </c>
      <c r="D281" t="s">
        <v>965</v>
      </c>
      <c r="E281" s="88">
        <f t="shared" si="22"/>
        <v>0.20032051793067074</v>
      </c>
      <c r="F281" s="88">
        <f t="shared" si="25"/>
        <v>4.0128309904012179E-2</v>
      </c>
      <c r="G281" s="88">
        <f t="shared" si="23"/>
        <v>3.26953125</v>
      </c>
      <c r="H281" s="88">
        <f t="shared" si="24"/>
        <v>3.26953125</v>
      </c>
      <c r="I281" s="88">
        <f t="shared" si="26"/>
        <v>0.30585424133811229</v>
      </c>
      <c r="J281" s="88">
        <v>279</v>
      </c>
      <c r="U281" s="88">
        <v>3.26953125</v>
      </c>
      <c r="V281" s="88">
        <v>4.0128309904012179E-2</v>
      </c>
    </row>
    <row r="282" spans="1:22">
      <c r="A282" s="88">
        <v>1957</v>
      </c>
      <c r="B282" s="88">
        <v>9</v>
      </c>
      <c r="C282" s="88">
        <v>334</v>
      </c>
      <c r="D282" t="s">
        <v>966</v>
      </c>
      <c r="E282" s="88">
        <f t="shared" si="22"/>
        <v>2.0393779245593602</v>
      </c>
      <c r="F282" s="88">
        <f t="shared" si="25"/>
        <v>4.1590623191800438</v>
      </c>
      <c r="G282" s="88">
        <f t="shared" si="23"/>
        <v>3.28125</v>
      </c>
      <c r="H282" s="88">
        <f t="shared" si="24"/>
        <v>3.28125</v>
      </c>
      <c r="I282" s="88">
        <f t="shared" si="26"/>
        <v>0.30476190476190479</v>
      </c>
      <c r="J282" s="88">
        <v>280</v>
      </c>
      <c r="U282" s="88">
        <v>3.28125</v>
      </c>
      <c r="V282" s="88">
        <v>4.1590623191800438</v>
      </c>
    </row>
    <row r="283" spans="1:22">
      <c r="A283" s="88">
        <v>1957</v>
      </c>
      <c r="B283" s="88">
        <v>10</v>
      </c>
      <c r="C283" s="88">
        <v>359.4</v>
      </c>
      <c r="D283" t="s">
        <v>967</v>
      </c>
      <c r="E283" s="88">
        <f t="shared" si="22"/>
        <v>0.24866405705014785</v>
      </c>
      <c r="F283" s="88">
        <f t="shared" si="25"/>
        <v>6.1833813268639189E-2</v>
      </c>
      <c r="G283" s="88">
        <f t="shared" si="23"/>
        <v>3.29296875</v>
      </c>
      <c r="H283" s="88">
        <f t="shared" si="24"/>
        <v>3.29296875</v>
      </c>
      <c r="I283" s="88">
        <f t="shared" si="26"/>
        <v>0.30367734282325032</v>
      </c>
      <c r="J283" s="88">
        <v>281</v>
      </c>
      <c r="U283" s="88">
        <v>3.29296875</v>
      </c>
      <c r="V283" s="88">
        <v>6.1833813268639189E-2</v>
      </c>
    </row>
    <row r="284" spans="1:22">
      <c r="A284" s="88">
        <v>1957</v>
      </c>
      <c r="B284" s="88">
        <v>11</v>
      </c>
      <c r="C284" s="88">
        <v>298.60000000000002</v>
      </c>
      <c r="D284" t="s">
        <v>968</v>
      </c>
      <c r="E284" s="88">
        <f t="shared" si="22"/>
        <v>1.0176159862954233</v>
      </c>
      <c r="F284" s="88">
        <f t="shared" si="25"/>
        <v>1.035542295564007</v>
      </c>
      <c r="G284" s="88">
        <f t="shared" si="23"/>
        <v>3.3046875</v>
      </c>
      <c r="H284" s="88">
        <f t="shared" si="24"/>
        <v>3.3046875</v>
      </c>
      <c r="I284" s="88">
        <f t="shared" si="26"/>
        <v>0.30260047281323876</v>
      </c>
      <c r="J284" s="88">
        <v>282</v>
      </c>
      <c r="U284" s="88">
        <v>3.3046875</v>
      </c>
      <c r="V284" s="88">
        <v>1.035542295564007</v>
      </c>
    </row>
    <row r="285" spans="1:22">
      <c r="A285" s="88">
        <v>1957</v>
      </c>
      <c r="B285" s="88">
        <v>12</v>
      </c>
      <c r="C285" s="88">
        <v>339</v>
      </c>
      <c r="D285" t="s">
        <v>969</v>
      </c>
      <c r="E285" s="88">
        <f t="shared" si="22"/>
        <v>1.4992245756582439</v>
      </c>
      <c r="F285" s="88">
        <f t="shared" si="25"/>
        <v>2.2476743282576415</v>
      </c>
      <c r="G285" s="88">
        <f t="shared" si="23"/>
        <v>3.31640625</v>
      </c>
      <c r="H285" s="88">
        <f t="shared" si="24"/>
        <v>3.31640625</v>
      </c>
      <c r="I285" s="88">
        <f t="shared" si="26"/>
        <v>0.30153121319199055</v>
      </c>
      <c r="J285" s="88">
        <v>283</v>
      </c>
      <c r="U285" s="88">
        <v>3.31640625</v>
      </c>
      <c r="V285" s="88">
        <v>2.2476743282576415</v>
      </c>
    </row>
    <row r="286" spans="1:22">
      <c r="A286" s="88">
        <v>1958</v>
      </c>
      <c r="B286" s="88">
        <v>1</v>
      </c>
      <c r="C286" s="88">
        <v>286.7</v>
      </c>
      <c r="D286" t="s">
        <v>970</v>
      </c>
      <c r="E286" s="88">
        <f t="shared" si="22"/>
        <v>1.3087027027426168</v>
      </c>
      <c r="F286" s="88">
        <f t="shared" si="25"/>
        <v>1.7127027641658301</v>
      </c>
      <c r="G286" s="88">
        <f t="shared" si="23"/>
        <v>3.328125</v>
      </c>
      <c r="H286" s="88">
        <f t="shared" si="24"/>
        <v>3.328125</v>
      </c>
      <c r="I286" s="88">
        <f t="shared" si="26"/>
        <v>0.30046948356807512</v>
      </c>
      <c r="J286" s="88">
        <v>284</v>
      </c>
      <c r="U286" s="88">
        <v>3.328125</v>
      </c>
      <c r="V286" s="88">
        <v>1.7127027641658301</v>
      </c>
    </row>
    <row r="287" spans="1:22">
      <c r="A287" s="88">
        <v>1958</v>
      </c>
      <c r="B287" s="88">
        <v>2</v>
      </c>
      <c r="C287" s="88">
        <v>233.6</v>
      </c>
      <c r="D287" t="s">
        <v>971</v>
      </c>
      <c r="E287" s="88">
        <f t="shared" si="22"/>
        <v>0.55445202541745531</v>
      </c>
      <c r="F287" s="88">
        <f t="shared" si="25"/>
        <v>0.30741704848951851</v>
      </c>
      <c r="G287" s="88">
        <f t="shared" si="23"/>
        <v>3.33984375</v>
      </c>
      <c r="H287" s="88">
        <f t="shared" si="24"/>
        <v>3.33984375</v>
      </c>
      <c r="I287" s="88">
        <f t="shared" si="26"/>
        <v>0.29941520467836258</v>
      </c>
      <c r="J287" s="88">
        <v>285</v>
      </c>
      <c r="U287" s="88">
        <v>3.33984375</v>
      </c>
      <c r="V287" s="88">
        <v>0.30741704848951851</v>
      </c>
    </row>
    <row r="288" spans="1:22">
      <c r="A288" s="88">
        <v>1958</v>
      </c>
      <c r="B288" s="88">
        <v>3</v>
      </c>
      <c r="C288" s="88">
        <v>270</v>
      </c>
      <c r="D288" t="s">
        <v>972</v>
      </c>
      <c r="E288" s="88">
        <f t="shared" si="22"/>
        <v>0.57165520397785741</v>
      </c>
      <c r="F288" s="88">
        <f t="shared" si="25"/>
        <v>0.32678967223496574</v>
      </c>
      <c r="G288" s="88">
        <f t="shared" si="23"/>
        <v>3.3515625</v>
      </c>
      <c r="H288" s="88">
        <f t="shared" si="24"/>
        <v>3.3515625</v>
      </c>
      <c r="I288" s="88">
        <f t="shared" si="26"/>
        <v>0.29836829836829837</v>
      </c>
      <c r="J288" s="88">
        <v>286</v>
      </c>
      <c r="U288" s="88">
        <v>3.3515625</v>
      </c>
      <c r="V288" s="88">
        <v>0.32678967223496574</v>
      </c>
    </row>
    <row r="289" spans="1:22">
      <c r="A289" s="88">
        <v>1958</v>
      </c>
      <c r="B289" s="88">
        <v>4</v>
      </c>
      <c r="C289" s="88">
        <v>277.60000000000002</v>
      </c>
      <c r="D289" t="s">
        <v>973</v>
      </c>
      <c r="E289" s="88">
        <f t="shared" si="22"/>
        <v>9.6873773189264892E-2</v>
      </c>
      <c r="F289" s="88">
        <f t="shared" si="25"/>
        <v>9.3845279319251379E-3</v>
      </c>
      <c r="G289" s="88">
        <f t="shared" si="23"/>
        <v>3.36328125</v>
      </c>
      <c r="H289" s="88">
        <f t="shared" si="24"/>
        <v>3.36328125</v>
      </c>
      <c r="I289" s="88">
        <f t="shared" si="26"/>
        <v>0.29732868757259001</v>
      </c>
      <c r="J289" s="88">
        <v>287</v>
      </c>
      <c r="U289" s="88">
        <v>3.36328125</v>
      </c>
      <c r="V289" s="88">
        <v>9.3845279319251379E-3</v>
      </c>
    </row>
    <row r="290" spans="1:22">
      <c r="A290" s="88">
        <v>1958</v>
      </c>
      <c r="B290" s="88">
        <v>5</v>
      </c>
      <c r="C290" s="88">
        <v>248.2</v>
      </c>
      <c r="D290" t="s">
        <v>974</v>
      </c>
      <c r="E290" s="88">
        <f t="shared" si="22"/>
        <v>0.47931763299576557</v>
      </c>
      <c r="F290" s="88">
        <f t="shared" si="25"/>
        <v>0.22974539330066343</v>
      </c>
      <c r="G290" s="88">
        <f t="shared" si="23"/>
        <v>3.375</v>
      </c>
      <c r="H290" s="88">
        <f t="shared" si="24"/>
        <v>3.375</v>
      </c>
      <c r="I290" s="88">
        <f t="shared" si="26"/>
        <v>0.29629629629629628</v>
      </c>
      <c r="J290" s="88">
        <v>288</v>
      </c>
      <c r="U290" s="88">
        <v>3.375</v>
      </c>
      <c r="V290" s="88">
        <v>0.22974539330066343</v>
      </c>
    </row>
    <row r="291" spans="1:22">
      <c r="A291" s="88">
        <v>1958</v>
      </c>
      <c r="B291" s="88">
        <v>6</v>
      </c>
      <c r="C291" s="88">
        <v>242.9</v>
      </c>
      <c r="D291" t="s">
        <v>975</v>
      </c>
      <c r="E291" s="88">
        <f t="shared" si="22"/>
        <v>0.98159833200537239</v>
      </c>
      <c r="F291" s="88">
        <f t="shared" si="25"/>
        <v>0.9635352853957293</v>
      </c>
      <c r="G291" s="88">
        <f t="shared" si="23"/>
        <v>3.38671875</v>
      </c>
      <c r="H291" s="88">
        <f t="shared" si="24"/>
        <v>3.38671875</v>
      </c>
      <c r="I291" s="88">
        <f t="shared" si="26"/>
        <v>0.29527104959630912</v>
      </c>
      <c r="J291" s="88">
        <v>289</v>
      </c>
      <c r="U291" s="88">
        <v>3.38671875</v>
      </c>
      <c r="V291" s="88">
        <v>0.9635352853957293</v>
      </c>
    </row>
    <row r="292" spans="1:22">
      <c r="A292" s="88">
        <v>1958</v>
      </c>
      <c r="B292" s="88">
        <v>7</v>
      </c>
      <c r="C292" s="88">
        <v>271</v>
      </c>
      <c r="D292" t="s">
        <v>976</v>
      </c>
      <c r="E292" s="88">
        <f t="shared" si="22"/>
        <v>0.96255151084806134</v>
      </c>
      <c r="F292" s="88">
        <f t="shared" si="25"/>
        <v>0.92650541103588557</v>
      </c>
      <c r="G292" s="88">
        <f t="shared" si="23"/>
        <v>3.3984375</v>
      </c>
      <c r="H292" s="88">
        <f t="shared" si="24"/>
        <v>3.3984375</v>
      </c>
      <c r="I292" s="88">
        <f t="shared" si="26"/>
        <v>0.29425287356321839</v>
      </c>
      <c r="J292" s="88">
        <v>290</v>
      </c>
      <c r="U292" s="88">
        <v>3.3984375</v>
      </c>
      <c r="V292" s="88">
        <v>0.92650541103588557</v>
      </c>
    </row>
    <row r="293" spans="1:22">
      <c r="A293" s="88">
        <v>1958</v>
      </c>
      <c r="B293" s="88">
        <v>8</v>
      </c>
      <c r="C293" s="88">
        <v>283.5</v>
      </c>
      <c r="D293" t="s">
        <v>977</v>
      </c>
      <c r="E293" s="88">
        <f t="shared" si="22"/>
        <v>1.4451289942467933</v>
      </c>
      <c r="F293" s="88">
        <f t="shared" si="25"/>
        <v>2.0883978100127485</v>
      </c>
      <c r="G293" s="88">
        <f t="shared" si="23"/>
        <v>3.41015625</v>
      </c>
      <c r="H293" s="88">
        <f t="shared" si="24"/>
        <v>3.41015625</v>
      </c>
      <c r="I293" s="88">
        <f t="shared" si="26"/>
        <v>0.29324169530355099</v>
      </c>
      <c r="J293" s="88">
        <v>291</v>
      </c>
      <c r="U293" s="88">
        <v>3.41015625</v>
      </c>
      <c r="V293" s="88">
        <v>2.0883978100127485</v>
      </c>
    </row>
    <row r="294" spans="1:22">
      <c r="A294" s="88">
        <v>1958</v>
      </c>
      <c r="B294" s="88">
        <v>9</v>
      </c>
      <c r="C294" s="88">
        <v>285.10000000000002</v>
      </c>
      <c r="D294" t="s">
        <v>978</v>
      </c>
      <c r="E294" s="88">
        <f t="shared" si="22"/>
        <v>0.98253817774623264</v>
      </c>
      <c r="F294" s="88">
        <f t="shared" si="25"/>
        <v>0.96538127072888746</v>
      </c>
      <c r="G294" s="88">
        <f t="shared" si="23"/>
        <v>3.421875</v>
      </c>
      <c r="H294" s="88">
        <f t="shared" si="24"/>
        <v>3.421875</v>
      </c>
      <c r="I294" s="88">
        <f t="shared" si="26"/>
        <v>0.29223744292237441</v>
      </c>
      <c r="J294" s="88">
        <v>292</v>
      </c>
      <c r="U294" s="88">
        <v>3.421875</v>
      </c>
      <c r="V294" s="88">
        <v>0.96538127072888746</v>
      </c>
    </row>
    <row r="295" spans="1:22">
      <c r="A295" s="88">
        <v>1958</v>
      </c>
      <c r="B295" s="88">
        <v>10</v>
      </c>
      <c r="C295" s="88">
        <v>256.89999999999998</v>
      </c>
      <c r="D295" t="s">
        <v>979</v>
      </c>
      <c r="E295" s="88">
        <f t="shared" si="22"/>
        <v>0.58339597899594464</v>
      </c>
      <c r="F295" s="88">
        <f t="shared" si="25"/>
        <v>0.3403508683086367</v>
      </c>
      <c r="G295" s="88">
        <f t="shared" si="23"/>
        <v>3.43359375</v>
      </c>
      <c r="H295" s="88">
        <f t="shared" si="24"/>
        <v>3.43359375</v>
      </c>
      <c r="I295" s="88">
        <f t="shared" si="26"/>
        <v>0.29124004550625709</v>
      </c>
      <c r="J295" s="88">
        <v>293</v>
      </c>
      <c r="U295" s="88">
        <v>3.43359375</v>
      </c>
      <c r="V295" s="88">
        <v>0.3403508683086367</v>
      </c>
    </row>
    <row r="296" spans="1:22">
      <c r="A296" s="88">
        <v>1958</v>
      </c>
      <c r="B296" s="88">
        <v>11</v>
      </c>
      <c r="C296" s="88">
        <v>215.6</v>
      </c>
      <c r="D296" t="s">
        <v>980</v>
      </c>
      <c r="E296" s="88">
        <f t="shared" si="22"/>
        <v>0.91448513298845446</v>
      </c>
      <c r="F296" s="88">
        <f t="shared" si="25"/>
        <v>0.8362830584569112</v>
      </c>
      <c r="G296" s="88">
        <f t="shared" si="23"/>
        <v>3.4453125</v>
      </c>
      <c r="H296" s="88">
        <f t="shared" si="24"/>
        <v>3.4453125</v>
      </c>
      <c r="I296" s="88">
        <f t="shared" si="26"/>
        <v>0.29024943310657597</v>
      </c>
      <c r="J296" s="88">
        <v>294</v>
      </c>
      <c r="U296" s="88">
        <v>3.4453125</v>
      </c>
      <c r="V296" s="88">
        <v>0.8362830584569112</v>
      </c>
    </row>
    <row r="297" spans="1:22">
      <c r="A297" s="88">
        <v>1958</v>
      </c>
      <c r="B297" s="88">
        <v>12</v>
      </c>
      <c r="C297" s="88">
        <v>265.7</v>
      </c>
      <c r="D297" t="s">
        <v>981</v>
      </c>
      <c r="E297" s="88">
        <f t="shared" si="22"/>
        <v>0.17888475712909935</v>
      </c>
      <c r="F297" s="88">
        <f t="shared" si="25"/>
        <v>3.1999756333136863E-2</v>
      </c>
      <c r="G297" s="88">
        <f t="shared" si="23"/>
        <v>3.45703125</v>
      </c>
      <c r="H297" s="88">
        <f t="shared" si="24"/>
        <v>3.45703125</v>
      </c>
      <c r="I297" s="88">
        <f t="shared" si="26"/>
        <v>0.28926553672316385</v>
      </c>
      <c r="J297" s="88">
        <v>295</v>
      </c>
      <c r="U297" s="88">
        <v>3.45703125</v>
      </c>
      <c r="V297" s="88">
        <v>3.1999756333136863E-2</v>
      </c>
    </row>
    <row r="298" spans="1:22">
      <c r="A298" s="88">
        <v>1959</v>
      </c>
      <c r="B298" s="88">
        <v>1</v>
      </c>
      <c r="C298" s="88">
        <v>307.7</v>
      </c>
      <c r="D298" t="s">
        <v>982</v>
      </c>
      <c r="E298" s="88">
        <f t="shared" si="22"/>
        <v>0.68196395654822561</v>
      </c>
      <c r="F298" s="88">
        <f t="shared" si="25"/>
        <v>0.46507483803091015</v>
      </c>
      <c r="G298" s="88">
        <f t="shared" si="23"/>
        <v>3.46875</v>
      </c>
      <c r="H298" s="88">
        <f t="shared" si="24"/>
        <v>3.46875</v>
      </c>
      <c r="I298" s="88">
        <f t="shared" si="26"/>
        <v>0.28828828828828829</v>
      </c>
      <c r="J298" s="88">
        <v>296</v>
      </c>
      <c r="U298" s="88">
        <v>3.46875</v>
      </c>
      <c r="V298" s="88">
        <v>0.46507483803091015</v>
      </c>
    </row>
    <row r="299" spans="1:22">
      <c r="A299" s="88">
        <v>1959</v>
      </c>
      <c r="B299" s="88">
        <v>2</v>
      </c>
      <c r="C299" s="88">
        <v>202.6</v>
      </c>
      <c r="D299" t="s">
        <v>983</v>
      </c>
      <c r="E299" s="88">
        <f t="shared" si="22"/>
        <v>1.8545461780801218</v>
      </c>
      <c r="F299" s="88">
        <f t="shared" si="25"/>
        <v>3.439341526631587</v>
      </c>
      <c r="G299" s="88">
        <f t="shared" si="23"/>
        <v>3.48046875</v>
      </c>
      <c r="H299" s="88">
        <f t="shared" si="24"/>
        <v>3.48046875</v>
      </c>
      <c r="I299" s="88">
        <f t="shared" si="26"/>
        <v>0.28731762065095401</v>
      </c>
      <c r="J299" s="88">
        <v>297</v>
      </c>
      <c r="U299" s="88">
        <v>3.48046875</v>
      </c>
      <c r="V299" s="88">
        <v>3.439341526631587</v>
      </c>
    </row>
    <row r="300" spans="1:22">
      <c r="A300" s="88">
        <v>1959</v>
      </c>
      <c r="B300" s="88">
        <v>3</v>
      </c>
      <c r="C300" s="88">
        <v>263</v>
      </c>
      <c r="D300" t="s">
        <v>984</v>
      </c>
      <c r="E300" s="88">
        <f t="shared" si="22"/>
        <v>1.0017633539111028</v>
      </c>
      <c r="F300" s="88">
        <f t="shared" si="25"/>
        <v>1.0035298172392215</v>
      </c>
      <c r="G300" s="88">
        <f t="shared" si="23"/>
        <v>3.4921875</v>
      </c>
      <c r="H300" s="88">
        <f t="shared" si="24"/>
        <v>3.4921875</v>
      </c>
      <c r="I300" s="88">
        <f t="shared" si="26"/>
        <v>0.28635346756152125</v>
      </c>
      <c r="J300" s="88">
        <v>298</v>
      </c>
      <c r="U300" s="88">
        <v>3.4921875</v>
      </c>
      <c r="V300" s="88">
        <v>1.0035298172392215</v>
      </c>
    </row>
    <row r="301" spans="1:22">
      <c r="A301" s="88">
        <v>1959</v>
      </c>
      <c r="B301" s="88">
        <v>4</v>
      </c>
      <c r="C301" s="88">
        <v>231.3</v>
      </c>
      <c r="D301" t="s">
        <v>985</v>
      </c>
      <c r="E301" s="88">
        <f t="shared" si="22"/>
        <v>0.82008410562765788</v>
      </c>
      <c r="F301" s="88">
        <f t="shared" si="25"/>
        <v>0.67253794030311553</v>
      </c>
      <c r="G301" s="88">
        <f t="shared" si="23"/>
        <v>3.50390625</v>
      </c>
      <c r="H301" s="88">
        <f t="shared" si="24"/>
        <v>3.50390625</v>
      </c>
      <c r="I301" s="88">
        <f t="shared" si="26"/>
        <v>0.28539576365663322</v>
      </c>
      <c r="J301" s="88">
        <v>299</v>
      </c>
      <c r="U301" s="88">
        <v>3.50390625</v>
      </c>
      <c r="V301" s="88">
        <v>0.67253794030311553</v>
      </c>
    </row>
    <row r="302" spans="1:22">
      <c r="A302" s="88">
        <v>1959</v>
      </c>
      <c r="B302" s="88">
        <v>5</v>
      </c>
      <c r="C302" s="88">
        <v>243.6</v>
      </c>
      <c r="D302" t="s">
        <v>986</v>
      </c>
      <c r="E302" s="88">
        <f t="shared" si="22"/>
        <v>1.5131711330900679</v>
      </c>
      <c r="F302" s="88">
        <f t="shared" si="25"/>
        <v>2.28968687801708</v>
      </c>
      <c r="G302" s="88">
        <f t="shared" si="23"/>
        <v>3.515625</v>
      </c>
      <c r="H302" s="88">
        <f t="shared" si="24"/>
        <v>3.515625</v>
      </c>
      <c r="I302" s="88">
        <f t="shared" si="26"/>
        <v>0.28444444444444444</v>
      </c>
      <c r="J302" s="88">
        <v>300</v>
      </c>
      <c r="U302" s="88">
        <v>3.515625</v>
      </c>
      <c r="V302" s="88">
        <v>2.28968687801708</v>
      </c>
    </row>
    <row r="303" spans="1:22">
      <c r="A303" s="88">
        <v>1959</v>
      </c>
      <c r="B303" s="88">
        <v>6</v>
      </c>
      <c r="C303" s="88">
        <v>238.9</v>
      </c>
      <c r="D303" t="s">
        <v>987</v>
      </c>
      <c r="E303" s="88">
        <f t="shared" si="22"/>
        <v>1.0769085118978006</v>
      </c>
      <c r="F303" s="88">
        <f t="shared" si="25"/>
        <v>1.1597319429979354</v>
      </c>
      <c r="G303" s="88">
        <f t="shared" si="23"/>
        <v>3.52734375</v>
      </c>
      <c r="H303" s="88">
        <f t="shared" si="24"/>
        <v>3.52734375</v>
      </c>
      <c r="I303" s="88">
        <f t="shared" si="26"/>
        <v>0.28349944629014395</v>
      </c>
      <c r="J303" s="88">
        <v>301</v>
      </c>
      <c r="U303" s="88">
        <v>3.52734375</v>
      </c>
      <c r="V303" s="88">
        <v>1.1597319429979354</v>
      </c>
    </row>
    <row r="304" spans="1:22">
      <c r="A304" s="88">
        <v>1959</v>
      </c>
      <c r="B304" s="88">
        <v>7</v>
      </c>
      <c r="C304" s="88">
        <v>211.9</v>
      </c>
      <c r="D304" t="s">
        <v>988</v>
      </c>
      <c r="E304" s="88">
        <f t="shared" si="22"/>
        <v>0.86273329588938752</v>
      </c>
      <c r="F304" s="88">
        <f t="shared" si="25"/>
        <v>0.74430873983616552</v>
      </c>
      <c r="G304" s="88">
        <f t="shared" si="23"/>
        <v>3.5390625</v>
      </c>
      <c r="H304" s="88">
        <f t="shared" si="24"/>
        <v>3.5390625</v>
      </c>
      <c r="I304" s="88">
        <f t="shared" si="26"/>
        <v>0.282560706401766</v>
      </c>
      <c r="J304" s="88">
        <v>302</v>
      </c>
      <c r="U304" s="88">
        <v>3.5390625</v>
      </c>
      <c r="V304" s="88">
        <v>0.74430873983616552</v>
      </c>
    </row>
    <row r="305" spans="1:22">
      <c r="A305" s="88">
        <v>1959</v>
      </c>
      <c r="B305" s="88">
        <v>8</v>
      </c>
      <c r="C305" s="88">
        <v>282.60000000000002</v>
      </c>
      <c r="D305" t="s">
        <v>989</v>
      </c>
      <c r="E305" s="88">
        <f t="shared" si="22"/>
        <v>0.91352676705700298</v>
      </c>
      <c r="F305" s="88">
        <f t="shared" si="25"/>
        <v>0.83453115412961976</v>
      </c>
      <c r="G305" s="88">
        <f t="shared" si="23"/>
        <v>3.55078125</v>
      </c>
      <c r="H305" s="88">
        <f t="shared" si="24"/>
        <v>3.55078125</v>
      </c>
      <c r="I305" s="88">
        <f t="shared" si="26"/>
        <v>0.28162816281628161</v>
      </c>
      <c r="J305" s="88">
        <v>303</v>
      </c>
      <c r="U305" s="88">
        <v>3.55078125</v>
      </c>
      <c r="V305" s="88">
        <v>0.83453115412961976</v>
      </c>
    </row>
    <row r="306" spans="1:22">
      <c r="A306" s="88">
        <v>1959</v>
      </c>
      <c r="B306" s="88">
        <v>9</v>
      </c>
      <c r="C306" s="88">
        <v>205.6</v>
      </c>
      <c r="D306" t="s">
        <v>990</v>
      </c>
      <c r="E306" s="88">
        <f t="shared" si="22"/>
        <v>0.96600794169735116</v>
      </c>
      <c r="F306" s="88">
        <f t="shared" si="25"/>
        <v>0.93317134342235297</v>
      </c>
      <c r="G306" s="88">
        <f t="shared" si="23"/>
        <v>3.5625</v>
      </c>
      <c r="H306" s="88">
        <f t="shared" si="24"/>
        <v>3.5625</v>
      </c>
      <c r="I306" s="88">
        <f t="shared" si="26"/>
        <v>0.2807017543859649</v>
      </c>
      <c r="J306" s="88">
        <v>304</v>
      </c>
      <c r="U306" s="88">
        <v>3.5625</v>
      </c>
      <c r="V306" s="88">
        <v>0.93317134342235297</v>
      </c>
    </row>
    <row r="307" spans="1:22">
      <c r="A307" s="88">
        <v>1959</v>
      </c>
      <c r="B307" s="88">
        <v>10</v>
      </c>
      <c r="C307" s="88">
        <v>157.69999999999999</v>
      </c>
      <c r="D307" t="s">
        <v>991</v>
      </c>
      <c r="E307" s="88">
        <f t="shared" si="22"/>
        <v>1.7856621845971634</v>
      </c>
      <c r="F307" s="88">
        <f t="shared" si="25"/>
        <v>3.1885894375003141</v>
      </c>
      <c r="G307" s="88">
        <f t="shared" si="23"/>
        <v>3.57421875</v>
      </c>
      <c r="H307" s="88">
        <f t="shared" si="24"/>
        <v>3.57421875</v>
      </c>
      <c r="I307" s="88">
        <f t="shared" si="26"/>
        <v>0.27978142076502732</v>
      </c>
      <c r="J307" s="88">
        <v>305</v>
      </c>
      <c r="U307" s="88">
        <v>3.57421875</v>
      </c>
      <c r="V307" s="88">
        <v>3.1885894375003141</v>
      </c>
    </row>
    <row r="308" spans="1:22">
      <c r="A308" s="88">
        <v>1959</v>
      </c>
      <c r="B308" s="88">
        <v>11</v>
      </c>
      <c r="C308" s="88">
        <v>175.6</v>
      </c>
      <c r="D308" t="s">
        <v>992</v>
      </c>
      <c r="E308" s="88">
        <f t="shared" si="22"/>
        <v>1.0122143284947234</v>
      </c>
      <c r="F308" s="88">
        <f t="shared" si="25"/>
        <v>1.0245778468100237</v>
      </c>
      <c r="G308" s="88">
        <f t="shared" si="23"/>
        <v>3.5859375</v>
      </c>
      <c r="H308" s="88">
        <f t="shared" si="24"/>
        <v>3.5859375</v>
      </c>
      <c r="I308" s="88">
        <f t="shared" si="26"/>
        <v>0.27886710239651419</v>
      </c>
      <c r="J308" s="88">
        <v>306</v>
      </c>
      <c r="U308" s="88">
        <v>3.5859375</v>
      </c>
      <c r="V308" s="88">
        <v>1.0245778468100237</v>
      </c>
    </row>
    <row r="309" spans="1:22">
      <c r="A309" s="88">
        <v>1959</v>
      </c>
      <c r="B309" s="88">
        <v>12</v>
      </c>
      <c r="C309" s="88">
        <v>177.1</v>
      </c>
      <c r="D309" t="s">
        <v>993</v>
      </c>
      <c r="E309" s="88">
        <f t="shared" si="22"/>
        <v>0.87291424619789981</v>
      </c>
      <c r="F309" s="88">
        <f t="shared" si="25"/>
        <v>0.76197928121524761</v>
      </c>
      <c r="G309" s="88">
        <f t="shared" si="23"/>
        <v>3.59765625</v>
      </c>
      <c r="H309" s="88">
        <f t="shared" si="24"/>
        <v>3.59765625</v>
      </c>
      <c r="I309" s="88">
        <f t="shared" si="26"/>
        <v>0.27795874049945712</v>
      </c>
      <c r="J309" s="88">
        <v>307</v>
      </c>
      <c r="U309" s="88">
        <v>3.59765625</v>
      </c>
      <c r="V309" s="88">
        <v>0.76197928121524761</v>
      </c>
    </row>
    <row r="310" spans="1:22">
      <c r="A310" s="88">
        <v>1960</v>
      </c>
      <c r="B310" s="88">
        <v>1</v>
      </c>
      <c r="C310" s="88">
        <v>207.2</v>
      </c>
      <c r="D310" t="s">
        <v>994</v>
      </c>
      <c r="E310" s="88">
        <f t="shared" si="22"/>
        <v>0.80659057453791883</v>
      </c>
      <c r="F310" s="88">
        <f t="shared" si="25"/>
        <v>0.65058835493340994</v>
      </c>
      <c r="G310" s="88">
        <f t="shared" si="23"/>
        <v>3.609375</v>
      </c>
      <c r="H310" s="88">
        <f t="shared" si="24"/>
        <v>3.609375</v>
      </c>
      <c r="I310" s="88">
        <f t="shared" si="26"/>
        <v>0.27705627705627706</v>
      </c>
      <c r="J310" s="88">
        <v>308</v>
      </c>
      <c r="U310" s="88">
        <v>3.609375</v>
      </c>
      <c r="V310" s="88">
        <v>0.65058835493340994</v>
      </c>
    </row>
    <row r="311" spans="1:22">
      <c r="A311" s="88">
        <v>1960</v>
      </c>
      <c r="B311" s="88">
        <v>2</v>
      </c>
      <c r="C311" s="88">
        <v>149.9</v>
      </c>
      <c r="D311" t="s">
        <v>995</v>
      </c>
      <c r="E311" s="88">
        <f t="shared" si="22"/>
        <v>0.32611278177282005</v>
      </c>
      <c r="F311" s="88">
        <f t="shared" si="25"/>
        <v>0.10634954643560696</v>
      </c>
      <c r="G311" s="88">
        <f t="shared" si="23"/>
        <v>3.62109375</v>
      </c>
      <c r="H311" s="88">
        <f t="shared" si="24"/>
        <v>3.62109375</v>
      </c>
      <c r="I311" s="88">
        <f t="shared" si="26"/>
        <v>0.27615965480043148</v>
      </c>
      <c r="J311" s="88">
        <v>309</v>
      </c>
      <c r="U311" s="88">
        <v>3.62109375</v>
      </c>
      <c r="V311" s="88">
        <v>0.10634954643560696</v>
      </c>
    </row>
    <row r="312" spans="1:22">
      <c r="A312" s="88">
        <v>1960</v>
      </c>
      <c r="B312" s="88">
        <v>3</v>
      </c>
      <c r="C312" s="88">
        <v>144.6</v>
      </c>
      <c r="D312" t="s">
        <v>996</v>
      </c>
      <c r="E312" s="88">
        <f t="shared" si="22"/>
        <v>1.0445771828189248</v>
      </c>
      <c r="F312" s="88">
        <f t="shared" si="25"/>
        <v>1.0911414908659214</v>
      </c>
      <c r="G312" s="88">
        <f t="shared" si="23"/>
        <v>3.6328125</v>
      </c>
      <c r="H312" s="88">
        <f t="shared" si="24"/>
        <v>3.6328125</v>
      </c>
      <c r="I312" s="88">
        <f t="shared" si="26"/>
        <v>0.27526881720430108</v>
      </c>
      <c r="J312" s="88">
        <v>310</v>
      </c>
      <c r="U312" s="88">
        <v>3.6328125</v>
      </c>
      <c r="V312" s="88">
        <v>1.0911414908659214</v>
      </c>
    </row>
    <row r="313" spans="1:22">
      <c r="A313" s="88">
        <v>1960</v>
      </c>
      <c r="B313" s="88">
        <v>4</v>
      </c>
      <c r="C313" s="88">
        <v>172.7</v>
      </c>
      <c r="D313" t="s">
        <v>997</v>
      </c>
      <c r="E313" s="88">
        <f t="shared" si="22"/>
        <v>0.30926934157695624</v>
      </c>
      <c r="F313" s="88">
        <f t="shared" si="25"/>
        <v>9.5647525639444037E-2</v>
      </c>
      <c r="G313" s="88">
        <f t="shared" si="23"/>
        <v>3.64453125</v>
      </c>
      <c r="H313" s="88">
        <f t="shared" si="24"/>
        <v>3.64453125</v>
      </c>
      <c r="I313" s="88">
        <f t="shared" si="26"/>
        <v>0.27438370846730975</v>
      </c>
      <c r="J313" s="88">
        <v>311</v>
      </c>
      <c r="U313" s="88">
        <v>3.64453125</v>
      </c>
      <c r="V313" s="88">
        <v>9.5647525639444037E-2</v>
      </c>
    </row>
    <row r="314" spans="1:22">
      <c r="A314" s="88">
        <v>1960</v>
      </c>
      <c r="B314" s="88">
        <v>5</v>
      </c>
      <c r="C314" s="88">
        <v>169.3</v>
      </c>
      <c r="D314" t="s">
        <v>998</v>
      </c>
      <c r="E314" s="88">
        <f t="shared" si="22"/>
        <v>0.49470311750794482</v>
      </c>
      <c r="F314" s="88">
        <f t="shared" si="25"/>
        <v>0.24473117447207945</v>
      </c>
      <c r="G314" s="88">
        <f t="shared" si="23"/>
        <v>3.65625</v>
      </c>
      <c r="H314" s="88">
        <f t="shared" si="24"/>
        <v>3.65625</v>
      </c>
      <c r="I314" s="88">
        <f t="shared" si="26"/>
        <v>0.27350427350427353</v>
      </c>
      <c r="J314" s="88">
        <v>312</v>
      </c>
      <c r="U314" s="88">
        <v>3.65625</v>
      </c>
      <c r="V314" s="88">
        <v>0.24473117447207945</v>
      </c>
    </row>
    <row r="315" spans="1:22">
      <c r="A315" s="88">
        <v>1960</v>
      </c>
      <c r="B315" s="88">
        <v>6</v>
      </c>
      <c r="C315" s="88">
        <v>156</v>
      </c>
      <c r="D315" t="s">
        <v>999</v>
      </c>
      <c r="E315" s="88">
        <f t="shared" si="22"/>
        <v>0.5432276417143429</v>
      </c>
      <c r="F315" s="88">
        <f t="shared" si="25"/>
        <v>0.29509627072252648</v>
      </c>
      <c r="G315" s="88">
        <f t="shared" si="23"/>
        <v>3.66796875</v>
      </c>
      <c r="H315" s="88">
        <f t="shared" si="24"/>
        <v>3.66796875</v>
      </c>
      <c r="I315" s="88">
        <f t="shared" si="26"/>
        <v>0.27263045793397234</v>
      </c>
      <c r="J315" s="88">
        <v>313</v>
      </c>
      <c r="U315" s="88">
        <v>3.66796875</v>
      </c>
      <c r="V315" s="88">
        <v>0.29509627072252648</v>
      </c>
    </row>
    <row r="316" spans="1:22">
      <c r="A316" s="88">
        <v>1960</v>
      </c>
      <c r="B316" s="88">
        <v>7</v>
      </c>
      <c r="C316" s="88">
        <v>172.4</v>
      </c>
      <c r="D316" t="s">
        <v>1000</v>
      </c>
      <c r="E316" s="88">
        <f t="shared" si="22"/>
        <v>0.83584211102626527</v>
      </c>
      <c r="F316" s="88">
        <f t="shared" si="25"/>
        <v>0.69863203456484357</v>
      </c>
      <c r="G316" s="88">
        <f t="shared" si="23"/>
        <v>3.6796875</v>
      </c>
      <c r="H316" s="88">
        <f t="shared" si="24"/>
        <v>3.6796875</v>
      </c>
      <c r="I316" s="88">
        <f t="shared" si="26"/>
        <v>0.27176220806794055</v>
      </c>
      <c r="J316" s="88">
        <v>314</v>
      </c>
      <c r="U316" s="88">
        <v>3.6796875</v>
      </c>
      <c r="V316" s="88">
        <v>0.69863203456484357</v>
      </c>
    </row>
    <row r="317" spans="1:22">
      <c r="A317" s="88">
        <v>1960</v>
      </c>
      <c r="B317" s="88">
        <v>8</v>
      </c>
      <c r="C317" s="88">
        <v>190</v>
      </c>
      <c r="D317" t="s">
        <v>1001</v>
      </c>
      <c r="E317" s="88">
        <f t="shared" si="22"/>
        <v>1.8489084004872265</v>
      </c>
      <c r="F317" s="88">
        <f t="shared" si="25"/>
        <v>3.4184622733922341</v>
      </c>
      <c r="G317" s="88">
        <f t="shared" si="23"/>
        <v>3.69140625</v>
      </c>
      <c r="H317" s="88">
        <f t="shared" si="24"/>
        <v>3.69140625</v>
      </c>
      <c r="I317" s="88">
        <f t="shared" si="26"/>
        <v>0.27089947089947092</v>
      </c>
      <c r="J317" s="88">
        <v>315</v>
      </c>
      <c r="U317" s="88">
        <v>3.69140625</v>
      </c>
      <c r="V317" s="88">
        <v>3.4184622733922341</v>
      </c>
    </row>
    <row r="318" spans="1:22">
      <c r="A318" s="88">
        <v>1960</v>
      </c>
      <c r="B318" s="88">
        <v>9</v>
      </c>
      <c r="C318" s="88">
        <v>180.1</v>
      </c>
      <c r="D318" t="s">
        <v>1002</v>
      </c>
      <c r="E318" s="88">
        <f t="shared" si="22"/>
        <v>1.3515943537482762</v>
      </c>
      <c r="F318" s="88">
        <f t="shared" si="25"/>
        <v>1.8268072970842204</v>
      </c>
      <c r="G318" s="88">
        <f t="shared" si="23"/>
        <v>3.703125</v>
      </c>
      <c r="H318" s="88">
        <f t="shared" si="24"/>
        <v>3.703125</v>
      </c>
      <c r="I318" s="88">
        <f t="shared" si="26"/>
        <v>0.27004219409282698</v>
      </c>
      <c r="J318" s="88">
        <v>316</v>
      </c>
      <c r="U318" s="88">
        <v>3.703125</v>
      </c>
      <c r="V318" s="88">
        <v>1.8268072970842204</v>
      </c>
    </row>
    <row r="319" spans="1:22">
      <c r="A319" s="88">
        <v>1960</v>
      </c>
      <c r="B319" s="88">
        <v>10</v>
      </c>
      <c r="C319" s="88">
        <v>117.3</v>
      </c>
      <c r="D319" t="s">
        <v>1003</v>
      </c>
      <c r="E319" s="88">
        <f t="shared" si="22"/>
        <v>1.2799163199552535</v>
      </c>
      <c r="F319" s="88">
        <f t="shared" si="25"/>
        <v>1.6381857860877986</v>
      </c>
      <c r="G319" s="88">
        <f t="shared" si="23"/>
        <v>3.71484375</v>
      </c>
      <c r="H319" s="88">
        <f t="shared" si="24"/>
        <v>3.71484375</v>
      </c>
      <c r="I319" s="88">
        <f t="shared" si="26"/>
        <v>0.26919032597266035</v>
      </c>
      <c r="J319" s="88">
        <v>317</v>
      </c>
      <c r="U319" s="88">
        <v>3.71484375</v>
      </c>
      <c r="V319" s="88">
        <v>1.6381857860877986</v>
      </c>
    </row>
    <row r="320" spans="1:22">
      <c r="A320" s="88">
        <v>1960</v>
      </c>
      <c r="B320" s="88">
        <v>11</v>
      </c>
      <c r="C320" s="88">
        <v>126.9</v>
      </c>
      <c r="D320" t="s">
        <v>1004</v>
      </c>
      <c r="E320" s="88">
        <f t="shared" si="22"/>
        <v>0.41179890600894492</v>
      </c>
      <c r="F320" s="88">
        <f t="shared" si="25"/>
        <v>0.16957833899016386</v>
      </c>
      <c r="G320" s="88">
        <f t="shared" si="23"/>
        <v>3.7265625</v>
      </c>
      <c r="H320" s="88">
        <f t="shared" si="24"/>
        <v>3.7265625</v>
      </c>
      <c r="I320" s="88">
        <f t="shared" si="26"/>
        <v>0.26834381551362685</v>
      </c>
      <c r="J320" s="88">
        <v>318</v>
      </c>
      <c r="U320" s="88">
        <v>3.7265625</v>
      </c>
      <c r="V320" s="88">
        <v>0.16957833899016386</v>
      </c>
    </row>
    <row r="321" spans="1:22">
      <c r="A321" s="88">
        <v>1960</v>
      </c>
      <c r="B321" s="88">
        <v>12</v>
      </c>
      <c r="C321" s="88">
        <v>121.2</v>
      </c>
      <c r="D321" t="s">
        <v>1005</v>
      </c>
      <c r="E321" s="88">
        <f t="shared" si="22"/>
        <v>0.57631120591078244</v>
      </c>
      <c r="F321" s="88">
        <f t="shared" si="25"/>
        <v>0.33213460605834028</v>
      </c>
      <c r="G321" s="88">
        <f t="shared" si="23"/>
        <v>3.73828125</v>
      </c>
      <c r="H321" s="88">
        <f t="shared" si="24"/>
        <v>3.73828125</v>
      </c>
      <c r="I321" s="88">
        <f t="shared" si="26"/>
        <v>0.26750261233019856</v>
      </c>
      <c r="J321" s="88">
        <v>319</v>
      </c>
      <c r="U321" s="88">
        <v>3.73828125</v>
      </c>
      <c r="V321" s="88">
        <v>0.33213460605834028</v>
      </c>
    </row>
    <row r="322" spans="1:22">
      <c r="A322" s="88">
        <v>1961</v>
      </c>
      <c r="B322" s="88">
        <v>1</v>
      </c>
      <c r="C322" s="88">
        <v>82.1</v>
      </c>
      <c r="D322" t="s">
        <v>1006</v>
      </c>
      <c r="E322" s="88">
        <f t="shared" si="22"/>
        <v>2.0371789808421199</v>
      </c>
      <c r="F322" s="88">
        <f t="shared" si="25"/>
        <v>4.1500981999849387</v>
      </c>
      <c r="G322" s="88">
        <f t="shared" si="23"/>
        <v>3.75</v>
      </c>
      <c r="H322" s="88">
        <f t="shared" si="24"/>
        <v>3.75</v>
      </c>
      <c r="I322" s="88">
        <f t="shared" si="26"/>
        <v>0.26666666666666666</v>
      </c>
      <c r="J322" s="88">
        <v>320</v>
      </c>
      <c r="U322" s="88">
        <v>3.75</v>
      </c>
      <c r="V322" s="88">
        <v>4.1500981999849387</v>
      </c>
    </row>
    <row r="323" spans="1:22">
      <c r="A323" s="88">
        <v>1961</v>
      </c>
      <c r="B323" s="88">
        <v>2</v>
      </c>
      <c r="C323" s="88">
        <v>65.400000000000006</v>
      </c>
      <c r="D323" t="s">
        <v>1007</v>
      </c>
      <c r="E323" s="88">
        <f t="shared" ref="E323:E386" si="27">(2*IMABS(D323))/COUNT($C$2:$C$1025)</f>
        <v>3.6741473098405844</v>
      </c>
      <c r="F323" s="88">
        <f t="shared" si="25"/>
        <v>13.499358454408803</v>
      </c>
      <c r="G323" s="88">
        <f t="shared" si="23"/>
        <v>3.76171875</v>
      </c>
      <c r="H323" s="88">
        <f t="shared" si="24"/>
        <v>3.76171875</v>
      </c>
      <c r="I323" s="88">
        <f t="shared" si="26"/>
        <v>0.26583592938733125</v>
      </c>
      <c r="J323" s="88">
        <v>321</v>
      </c>
      <c r="U323" s="88">
        <v>3.76171875</v>
      </c>
      <c r="V323" s="88">
        <v>13.499358454408803</v>
      </c>
    </row>
    <row r="324" spans="1:22">
      <c r="A324" s="88">
        <v>1961</v>
      </c>
      <c r="B324" s="88">
        <v>3</v>
      </c>
      <c r="C324" s="88">
        <v>75.2</v>
      </c>
      <c r="D324" t="s">
        <v>1008</v>
      </c>
      <c r="E324" s="88">
        <f t="shared" si="27"/>
        <v>1.6791302700195856</v>
      </c>
      <c r="F324" s="88">
        <f t="shared" si="25"/>
        <v>2.8194784636960466</v>
      </c>
      <c r="G324" s="88">
        <f t="shared" ref="G324:G387" si="28">G323+$K$8</f>
        <v>3.7734375</v>
      </c>
      <c r="H324" s="88">
        <f t="shared" ref="H324:H387" si="29">J324/(1024/2)*$K$2</f>
        <v>3.7734375</v>
      </c>
      <c r="I324" s="88">
        <f t="shared" si="26"/>
        <v>0.26501035196687373</v>
      </c>
      <c r="J324" s="88">
        <v>322</v>
      </c>
      <c r="U324" s="88">
        <v>3.7734375</v>
      </c>
      <c r="V324" s="88">
        <v>2.8194784636960466</v>
      </c>
    </row>
    <row r="325" spans="1:22">
      <c r="A325" s="88">
        <v>1961</v>
      </c>
      <c r="B325" s="88">
        <v>4</v>
      </c>
      <c r="C325" s="88">
        <v>86.9</v>
      </c>
      <c r="D325" t="s">
        <v>1009</v>
      </c>
      <c r="E325" s="88">
        <f t="shared" si="27"/>
        <v>0.85439869803276902</v>
      </c>
      <c r="F325" s="88">
        <f t="shared" si="25"/>
        <v>0.7299971352000908</v>
      </c>
      <c r="G325" s="88">
        <f t="shared" si="28"/>
        <v>3.78515625</v>
      </c>
      <c r="H325" s="88">
        <f t="shared" si="29"/>
        <v>3.78515625</v>
      </c>
      <c r="I325" s="88">
        <f t="shared" si="26"/>
        <v>0.26418988648090813</v>
      </c>
      <c r="J325" s="88">
        <v>323</v>
      </c>
      <c r="U325" s="88">
        <v>3.78515625</v>
      </c>
      <c r="V325" s="88">
        <v>0.7299971352000908</v>
      </c>
    </row>
    <row r="326" spans="1:22">
      <c r="A326" s="88">
        <v>1961</v>
      </c>
      <c r="B326" s="88">
        <v>5</v>
      </c>
      <c r="C326" s="88">
        <v>72.3</v>
      </c>
      <c r="D326" t="s">
        <v>1010</v>
      </c>
      <c r="E326" s="88">
        <f t="shared" si="27"/>
        <v>0.94690483905563705</v>
      </c>
      <c r="F326" s="88">
        <f t="shared" si="25"/>
        <v>0.89662877422698195</v>
      </c>
      <c r="G326" s="88">
        <f t="shared" si="28"/>
        <v>3.796875</v>
      </c>
      <c r="H326" s="88">
        <f t="shared" si="29"/>
        <v>3.796875</v>
      </c>
      <c r="I326" s="88">
        <f t="shared" si="26"/>
        <v>0.26337448559670784</v>
      </c>
      <c r="J326" s="88">
        <v>324</v>
      </c>
      <c r="U326" s="88">
        <v>3.796875</v>
      </c>
      <c r="V326" s="88">
        <v>0.89662877422698195</v>
      </c>
    </row>
    <row r="327" spans="1:22">
      <c r="A327" s="88">
        <v>1961</v>
      </c>
      <c r="B327" s="88">
        <v>6</v>
      </c>
      <c r="C327" s="88">
        <v>109.5</v>
      </c>
      <c r="D327" t="s">
        <v>1011</v>
      </c>
      <c r="E327" s="88">
        <f t="shared" si="27"/>
        <v>1.9093648254474227</v>
      </c>
      <c r="F327" s="88">
        <f t="shared" si="25"/>
        <v>3.6456740366558669</v>
      </c>
      <c r="G327" s="88">
        <f t="shared" si="28"/>
        <v>3.80859375</v>
      </c>
      <c r="H327" s="88">
        <f t="shared" si="29"/>
        <v>3.80859375</v>
      </c>
      <c r="I327" s="88">
        <f t="shared" si="26"/>
        <v>0.26256410256410256</v>
      </c>
      <c r="J327" s="88">
        <v>325</v>
      </c>
      <c r="U327" s="88">
        <v>3.80859375</v>
      </c>
      <c r="V327" s="88">
        <v>3.6456740366558669</v>
      </c>
    </row>
    <row r="328" spans="1:22">
      <c r="A328" s="88">
        <v>1961</v>
      </c>
      <c r="B328" s="88">
        <v>7</v>
      </c>
      <c r="C328" s="88">
        <v>99.3</v>
      </c>
      <c r="D328" t="s">
        <v>1012</v>
      </c>
      <c r="E328" s="88">
        <f t="shared" si="27"/>
        <v>1.0614739385517891</v>
      </c>
      <c r="F328" s="88">
        <f t="shared" ref="F328:F391" si="30">E328^2</f>
        <v>1.1267269222246472</v>
      </c>
      <c r="G328" s="88">
        <f t="shared" si="28"/>
        <v>3.8203125</v>
      </c>
      <c r="H328" s="88">
        <f t="shared" si="29"/>
        <v>3.8203125</v>
      </c>
      <c r="I328" s="88">
        <f t="shared" si="26"/>
        <v>0.26175869120654399</v>
      </c>
      <c r="J328" s="88">
        <v>326</v>
      </c>
      <c r="U328" s="88">
        <v>3.8203125</v>
      </c>
      <c r="V328" s="88">
        <v>1.1267269222246472</v>
      </c>
    </row>
    <row r="329" spans="1:22">
      <c r="A329" s="88">
        <v>1961</v>
      </c>
      <c r="B329" s="88">
        <v>8</v>
      </c>
      <c r="C329" s="88">
        <v>79.2</v>
      </c>
      <c r="D329" t="s">
        <v>1013</v>
      </c>
      <c r="E329" s="88">
        <f t="shared" si="27"/>
        <v>0.81220195679716678</v>
      </c>
      <c r="F329" s="88">
        <f t="shared" si="30"/>
        <v>0.65967201862514679</v>
      </c>
      <c r="G329" s="88">
        <f t="shared" si="28"/>
        <v>3.83203125</v>
      </c>
      <c r="H329" s="88">
        <f t="shared" si="29"/>
        <v>3.83203125</v>
      </c>
      <c r="I329" s="88">
        <f t="shared" si="26"/>
        <v>0.26095820591233437</v>
      </c>
      <c r="J329" s="88">
        <v>327</v>
      </c>
      <c r="U329" s="88">
        <v>3.83203125</v>
      </c>
      <c r="V329" s="88">
        <v>0.65967201862514679</v>
      </c>
    </row>
    <row r="330" spans="1:22">
      <c r="A330" s="88">
        <v>1961</v>
      </c>
      <c r="B330" s="88">
        <v>9</v>
      </c>
      <c r="C330" s="88">
        <v>90.1</v>
      </c>
      <c r="D330" t="s">
        <v>1014</v>
      </c>
      <c r="E330" s="88">
        <f t="shared" si="27"/>
        <v>0.52949881574579438</v>
      </c>
      <c r="F330" s="88">
        <f t="shared" si="30"/>
        <v>0.28036899587619873</v>
      </c>
      <c r="G330" s="88">
        <f t="shared" si="28"/>
        <v>3.84375</v>
      </c>
      <c r="H330" s="88">
        <f t="shared" si="29"/>
        <v>3.84375</v>
      </c>
      <c r="I330" s="88">
        <f t="shared" si="26"/>
        <v>0.26016260162601629</v>
      </c>
      <c r="J330" s="88">
        <v>328</v>
      </c>
      <c r="U330" s="88">
        <v>3.84375</v>
      </c>
      <c r="V330" s="88">
        <v>0.28036899587619873</v>
      </c>
    </row>
    <row r="331" spans="1:22">
      <c r="A331" s="88">
        <v>1961</v>
      </c>
      <c r="B331" s="88">
        <v>10</v>
      </c>
      <c r="C331" s="88">
        <v>53.7</v>
      </c>
      <c r="D331" t="s">
        <v>1015</v>
      </c>
      <c r="E331" s="88">
        <f t="shared" si="27"/>
        <v>1.5861010212630628</v>
      </c>
      <c r="F331" s="88">
        <f t="shared" si="30"/>
        <v>2.5157164496517308</v>
      </c>
      <c r="G331" s="88">
        <f t="shared" si="28"/>
        <v>3.85546875</v>
      </c>
      <c r="H331" s="88">
        <f t="shared" si="29"/>
        <v>3.85546875</v>
      </c>
      <c r="I331" s="88">
        <f t="shared" si="26"/>
        <v>0.25937183383991896</v>
      </c>
      <c r="J331" s="88">
        <v>329</v>
      </c>
      <c r="U331" s="88">
        <v>3.85546875</v>
      </c>
      <c r="V331" s="88">
        <v>2.5157164496517308</v>
      </c>
    </row>
    <row r="332" spans="1:22">
      <c r="A332" s="88">
        <v>1961</v>
      </c>
      <c r="B332" s="88">
        <v>11</v>
      </c>
      <c r="C332" s="88">
        <v>46.5</v>
      </c>
      <c r="D332" t="s">
        <v>1016</v>
      </c>
      <c r="E332" s="88">
        <f t="shared" si="27"/>
        <v>1.8855830238162996</v>
      </c>
      <c r="F332" s="88">
        <f t="shared" si="30"/>
        <v>3.5554233397042201</v>
      </c>
      <c r="G332" s="88">
        <f t="shared" si="28"/>
        <v>3.8671875</v>
      </c>
      <c r="H332" s="88">
        <f t="shared" si="29"/>
        <v>3.8671875</v>
      </c>
      <c r="I332" s="88">
        <f t="shared" ref="I332:I395" si="31">1/H332</f>
        <v>0.25858585858585859</v>
      </c>
      <c r="J332" s="88">
        <v>330</v>
      </c>
      <c r="U332" s="88">
        <v>3.8671875</v>
      </c>
      <c r="V332" s="88">
        <v>3.5554233397042201</v>
      </c>
    </row>
    <row r="333" spans="1:22">
      <c r="A333" s="88">
        <v>1961</v>
      </c>
      <c r="B333" s="88">
        <v>12</v>
      </c>
      <c r="C333" s="88">
        <v>56.9</v>
      </c>
      <c r="D333" t="s">
        <v>1017</v>
      </c>
      <c r="E333" s="88">
        <f t="shared" si="27"/>
        <v>1.9631822001220052</v>
      </c>
      <c r="F333" s="88">
        <f t="shared" si="30"/>
        <v>3.8540843508758766</v>
      </c>
      <c r="G333" s="88">
        <f t="shared" si="28"/>
        <v>3.87890625</v>
      </c>
      <c r="H333" s="88">
        <f t="shared" si="29"/>
        <v>3.87890625</v>
      </c>
      <c r="I333" s="88">
        <f t="shared" si="31"/>
        <v>0.25780463242698892</v>
      </c>
      <c r="J333" s="88">
        <v>331</v>
      </c>
      <c r="U333" s="88">
        <v>3.87890625</v>
      </c>
      <c r="V333" s="88">
        <v>3.8540843508758766</v>
      </c>
    </row>
    <row r="334" spans="1:22">
      <c r="A334" s="88">
        <v>1962</v>
      </c>
      <c r="B334" s="88">
        <v>1</v>
      </c>
      <c r="C334" s="88">
        <v>55.1</v>
      </c>
      <c r="D334" t="s">
        <v>1018</v>
      </c>
      <c r="E334" s="88">
        <f t="shared" si="27"/>
        <v>0.92257690078690457</v>
      </c>
      <c r="F334" s="88">
        <f t="shared" si="30"/>
        <v>0.85114813786556998</v>
      </c>
      <c r="G334" s="88">
        <f t="shared" si="28"/>
        <v>3.890625</v>
      </c>
      <c r="H334" s="88">
        <f t="shared" si="29"/>
        <v>3.890625</v>
      </c>
      <c r="I334" s="88">
        <f t="shared" si="31"/>
        <v>0.25702811244979917</v>
      </c>
      <c r="J334" s="88">
        <v>332</v>
      </c>
      <c r="U334" s="88">
        <v>3.890625</v>
      </c>
      <c r="V334" s="88">
        <v>0.85114813786556998</v>
      </c>
    </row>
    <row r="335" spans="1:22">
      <c r="A335" s="88">
        <v>1962</v>
      </c>
      <c r="B335" s="88">
        <v>2</v>
      </c>
      <c r="C335" s="88">
        <v>71.7</v>
      </c>
      <c r="D335" t="s">
        <v>1019</v>
      </c>
      <c r="E335" s="88">
        <f t="shared" si="27"/>
        <v>0.51162235467387251</v>
      </c>
      <c r="F335" s="88">
        <f t="shared" si="30"/>
        <v>0.26175743380203781</v>
      </c>
      <c r="G335" s="88">
        <f t="shared" si="28"/>
        <v>3.90234375</v>
      </c>
      <c r="H335" s="88">
        <f t="shared" si="29"/>
        <v>3.90234375</v>
      </c>
      <c r="I335" s="88">
        <f t="shared" si="31"/>
        <v>0.25625625625625625</v>
      </c>
      <c r="J335" s="88">
        <v>333</v>
      </c>
      <c r="U335" s="88">
        <v>3.90234375</v>
      </c>
      <c r="V335" s="88">
        <v>0.26175743380203781</v>
      </c>
    </row>
    <row r="336" spans="1:22">
      <c r="A336" s="88">
        <v>1962</v>
      </c>
      <c r="B336" s="88">
        <v>3</v>
      </c>
      <c r="C336" s="88">
        <v>64.900000000000006</v>
      </c>
      <c r="D336" t="s">
        <v>1020</v>
      </c>
      <c r="E336" s="88">
        <f t="shared" si="27"/>
        <v>0.729108913681494</v>
      </c>
      <c r="F336" s="88">
        <f t="shared" si="30"/>
        <v>0.53159980800980822</v>
      </c>
      <c r="G336" s="88">
        <f t="shared" si="28"/>
        <v>3.9140625</v>
      </c>
      <c r="H336" s="88">
        <f t="shared" si="29"/>
        <v>3.9140625</v>
      </c>
      <c r="I336" s="88">
        <f t="shared" si="31"/>
        <v>0.2554890219560878</v>
      </c>
      <c r="J336" s="88">
        <v>334</v>
      </c>
      <c r="U336" s="88">
        <v>3.9140625</v>
      </c>
      <c r="V336" s="88">
        <v>0.53159980800980822</v>
      </c>
    </row>
    <row r="337" spans="1:22">
      <c r="A337" s="88">
        <v>1962</v>
      </c>
      <c r="B337" s="88">
        <v>4</v>
      </c>
      <c r="C337" s="88">
        <v>65.900000000000006</v>
      </c>
      <c r="D337" t="s">
        <v>1021</v>
      </c>
      <c r="E337" s="88">
        <f t="shared" si="27"/>
        <v>1.3900583864542373</v>
      </c>
      <c r="F337" s="88">
        <f t="shared" si="30"/>
        <v>1.9322623177517577</v>
      </c>
      <c r="G337" s="88">
        <f t="shared" si="28"/>
        <v>3.92578125</v>
      </c>
      <c r="H337" s="88">
        <f t="shared" si="29"/>
        <v>3.92578125</v>
      </c>
      <c r="I337" s="88">
        <f t="shared" si="31"/>
        <v>0.25472636815920396</v>
      </c>
      <c r="J337" s="88">
        <v>335</v>
      </c>
      <c r="U337" s="88">
        <v>3.92578125</v>
      </c>
      <c r="V337" s="88">
        <v>1.9322623177517577</v>
      </c>
    </row>
    <row r="338" spans="1:22">
      <c r="A338" s="88">
        <v>1962</v>
      </c>
      <c r="B338" s="88">
        <v>5</v>
      </c>
      <c r="C338" s="88">
        <v>61.9</v>
      </c>
      <c r="D338" t="s">
        <v>1022</v>
      </c>
      <c r="E338" s="88">
        <f t="shared" si="27"/>
        <v>0.45799614294696622</v>
      </c>
      <c r="F338" s="88">
        <f t="shared" si="30"/>
        <v>0.20976046695429792</v>
      </c>
      <c r="G338" s="88">
        <f t="shared" si="28"/>
        <v>3.9375</v>
      </c>
      <c r="H338" s="88">
        <f t="shared" si="29"/>
        <v>3.9375</v>
      </c>
      <c r="I338" s="88">
        <f t="shared" si="31"/>
        <v>0.25396825396825395</v>
      </c>
      <c r="J338" s="88">
        <v>336</v>
      </c>
      <c r="U338" s="88">
        <v>3.9375</v>
      </c>
      <c r="V338" s="88">
        <v>0.20976046695429792</v>
      </c>
    </row>
    <row r="339" spans="1:22">
      <c r="A339" s="88">
        <v>1962</v>
      </c>
      <c r="B339" s="88">
        <v>6</v>
      </c>
      <c r="C339" s="88">
        <v>59.6</v>
      </c>
      <c r="D339" t="s">
        <v>1023</v>
      </c>
      <c r="E339" s="88">
        <f t="shared" si="27"/>
        <v>1.1444809934452751</v>
      </c>
      <c r="F339" s="88">
        <f t="shared" si="30"/>
        <v>1.3098367443574839</v>
      </c>
      <c r="G339" s="88">
        <f t="shared" si="28"/>
        <v>3.94921875</v>
      </c>
      <c r="H339" s="88">
        <f t="shared" si="29"/>
        <v>3.94921875</v>
      </c>
      <c r="I339" s="88">
        <f t="shared" si="31"/>
        <v>0.25321463897131552</v>
      </c>
      <c r="J339" s="88">
        <v>337</v>
      </c>
      <c r="U339" s="88">
        <v>3.94921875</v>
      </c>
      <c r="V339" s="88">
        <v>1.3098367443574839</v>
      </c>
    </row>
    <row r="340" spans="1:22">
      <c r="A340" s="88">
        <v>1962</v>
      </c>
      <c r="B340" s="88">
        <v>7</v>
      </c>
      <c r="C340" s="88">
        <v>31.4</v>
      </c>
      <c r="D340" t="s">
        <v>1024</v>
      </c>
      <c r="E340" s="88">
        <f t="shared" si="27"/>
        <v>1.393223012761428</v>
      </c>
      <c r="F340" s="88">
        <f t="shared" si="30"/>
        <v>1.9410703632880302</v>
      </c>
      <c r="G340" s="88">
        <f t="shared" si="28"/>
        <v>3.9609375</v>
      </c>
      <c r="H340" s="88">
        <f t="shared" si="29"/>
        <v>3.9609375</v>
      </c>
      <c r="I340" s="88">
        <f t="shared" si="31"/>
        <v>0.25246548323471402</v>
      </c>
      <c r="J340" s="88">
        <v>338</v>
      </c>
      <c r="U340" s="88">
        <v>3.9609375</v>
      </c>
      <c r="V340" s="88">
        <v>1.9410703632880302</v>
      </c>
    </row>
    <row r="341" spans="1:22">
      <c r="A341" s="88">
        <v>1962</v>
      </c>
      <c r="B341" s="88">
        <v>8</v>
      </c>
      <c r="C341" s="88">
        <v>31.5</v>
      </c>
      <c r="D341" t="s">
        <v>1025</v>
      </c>
      <c r="E341" s="88">
        <f t="shared" si="27"/>
        <v>0.59943346352921079</v>
      </c>
      <c r="F341" s="88">
        <f t="shared" si="30"/>
        <v>0.3593204771986257</v>
      </c>
      <c r="G341" s="88">
        <f t="shared" si="28"/>
        <v>3.97265625</v>
      </c>
      <c r="H341" s="88">
        <f t="shared" si="29"/>
        <v>3.97265625</v>
      </c>
      <c r="I341" s="88">
        <f t="shared" si="31"/>
        <v>0.25172074729596855</v>
      </c>
      <c r="J341" s="88">
        <v>339</v>
      </c>
      <c r="U341" s="88">
        <v>3.97265625</v>
      </c>
      <c r="V341" s="88">
        <v>0.3593204771986257</v>
      </c>
    </row>
    <row r="342" spans="1:22">
      <c r="A342" s="88">
        <v>1962</v>
      </c>
      <c r="B342" s="88">
        <v>9</v>
      </c>
      <c r="C342" s="88">
        <v>72.7</v>
      </c>
      <c r="D342" t="s">
        <v>1026</v>
      </c>
      <c r="E342" s="88">
        <f t="shared" si="27"/>
        <v>1.0884588731514906</v>
      </c>
      <c r="F342" s="88">
        <f t="shared" si="30"/>
        <v>1.1847427185422126</v>
      </c>
      <c r="G342" s="88">
        <f t="shared" si="28"/>
        <v>3.984375</v>
      </c>
      <c r="H342" s="88">
        <f t="shared" si="29"/>
        <v>3.984375</v>
      </c>
      <c r="I342" s="88">
        <f t="shared" si="31"/>
        <v>0.25098039215686274</v>
      </c>
      <c r="J342" s="88">
        <v>340</v>
      </c>
      <c r="U342" s="88">
        <v>3.984375</v>
      </c>
      <c r="V342" s="88">
        <v>1.1847427185422126</v>
      </c>
    </row>
    <row r="343" spans="1:22">
      <c r="A343" s="88">
        <v>1962</v>
      </c>
      <c r="B343" s="88">
        <v>10</v>
      </c>
      <c r="C343" s="88">
        <v>56.1</v>
      </c>
      <c r="D343" t="s">
        <v>1027</v>
      </c>
      <c r="E343" s="88">
        <f t="shared" si="27"/>
        <v>0.69446114676079962</v>
      </c>
      <c r="F343" s="88">
        <f t="shared" si="30"/>
        <v>0.48227628436032488</v>
      </c>
      <c r="G343" s="88">
        <f t="shared" si="28"/>
        <v>3.99609375</v>
      </c>
      <c r="H343" s="88">
        <f t="shared" si="29"/>
        <v>3.99609375</v>
      </c>
      <c r="I343" s="88">
        <f t="shared" si="31"/>
        <v>0.25024437927663734</v>
      </c>
      <c r="J343" s="88">
        <v>341</v>
      </c>
      <c r="U343" s="88">
        <v>3.99609375</v>
      </c>
      <c r="V343" s="88">
        <v>0.48227628436032488</v>
      </c>
    </row>
    <row r="344" spans="1:22">
      <c r="A344" s="88">
        <v>1962</v>
      </c>
      <c r="B344" s="88">
        <v>11</v>
      </c>
      <c r="C344" s="88">
        <v>38.799999999999997</v>
      </c>
      <c r="D344" t="s">
        <v>1028</v>
      </c>
      <c r="E344" s="88">
        <f t="shared" si="27"/>
        <v>0.83311968240489109</v>
      </c>
      <c r="F344" s="88">
        <f t="shared" si="30"/>
        <v>0.69408840521042658</v>
      </c>
      <c r="G344" s="88">
        <f t="shared" si="28"/>
        <v>4.0078125</v>
      </c>
      <c r="H344" s="88">
        <f t="shared" si="29"/>
        <v>4.0078125</v>
      </c>
      <c r="I344" s="88">
        <f t="shared" si="31"/>
        <v>0.24951267056530213</v>
      </c>
      <c r="J344" s="88">
        <v>342</v>
      </c>
      <c r="U344" s="88">
        <v>4.0078125</v>
      </c>
      <c r="V344" s="88">
        <v>0.69408840521042658</v>
      </c>
    </row>
    <row r="345" spans="1:22">
      <c r="A345" s="88">
        <v>1962</v>
      </c>
      <c r="B345" s="88">
        <v>12</v>
      </c>
      <c r="C345" s="88">
        <v>33.200000000000003</v>
      </c>
      <c r="D345" t="s">
        <v>1029</v>
      </c>
      <c r="E345" s="88">
        <f t="shared" si="27"/>
        <v>0.73940869848058155</v>
      </c>
      <c r="F345" s="88">
        <f t="shared" si="30"/>
        <v>0.54672522338874752</v>
      </c>
      <c r="G345" s="88">
        <f t="shared" si="28"/>
        <v>4.01953125</v>
      </c>
      <c r="H345" s="88">
        <f t="shared" si="29"/>
        <v>4.01953125</v>
      </c>
      <c r="I345" s="88">
        <f t="shared" si="31"/>
        <v>0.2487852283770651</v>
      </c>
      <c r="J345" s="88">
        <v>343</v>
      </c>
      <c r="U345" s="88">
        <v>4.01953125</v>
      </c>
      <c r="V345" s="88">
        <v>0.54672522338874752</v>
      </c>
    </row>
    <row r="346" spans="1:22">
      <c r="A346" s="88">
        <v>1963</v>
      </c>
      <c r="B346" s="88">
        <v>1</v>
      </c>
      <c r="C346" s="88">
        <v>28.7</v>
      </c>
      <c r="D346" t="s">
        <v>1030</v>
      </c>
      <c r="E346" s="88">
        <f t="shared" si="27"/>
        <v>0.59174345212439272</v>
      </c>
      <c r="F346" s="88">
        <f t="shared" si="30"/>
        <v>0.35016031313209345</v>
      </c>
      <c r="G346" s="88">
        <f t="shared" si="28"/>
        <v>4.03125</v>
      </c>
      <c r="H346" s="88">
        <f t="shared" si="29"/>
        <v>4.03125</v>
      </c>
      <c r="I346" s="88">
        <f t="shared" si="31"/>
        <v>0.24806201550387597</v>
      </c>
      <c r="J346" s="88">
        <v>344</v>
      </c>
      <c r="U346" s="88">
        <v>4.03125</v>
      </c>
      <c r="V346" s="88">
        <v>0.35016031313209345</v>
      </c>
    </row>
    <row r="347" spans="1:22">
      <c r="A347" s="88">
        <v>1963</v>
      </c>
      <c r="B347" s="88">
        <v>2</v>
      </c>
      <c r="C347" s="88">
        <v>35.200000000000003</v>
      </c>
      <c r="D347" t="s">
        <v>1031</v>
      </c>
      <c r="E347" s="88">
        <f t="shared" si="27"/>
        <v>1.2230276780053464</v>
      </c>
      <c r="F347" s="88">
        <f t="shared" si="30"/>
        <v>1.4957967011671494</v>
      </c>
      <c r="G347" s="88">
        <f t="shared" si="28"/>
        <v>4.04296875</v>
      </c>
      <c r="H347" s="88">
        <f t="shared" si="29"/>
        <v>4.04296875</v>
      </c>
      <c r="I347" s="88">
        <f t="shared" si="31"/>
        <v>0.24734299516908212</v>
      </c>
      <c r="J347" s="88">
        <v>345</v>
      </c>
      <c r="U347" s="88">
        <v>4.04296875</v>
      </c>
      <c r="V347" s="88">
        <v>1.4957967011671494</v>
      </c>
    </row>
    <row r="348" spans="1:22">
      <c r="A348" s="88">
        <v>1963</v>
      </c>
      <c r="B348" s="88">
        <v>3</v>
      </c>
      <c r="C348" s="88">
        <v>24.8</v>
      </c>
      <c r="D348" t="s">
        <v>1032</v>
      </c>
      <c r="E348" s="88">
        <f t="shared" si="27"/>
        <v>1.4963647807139389</v>
      </c>
      <c r="F348" s="88">
        <f t="shared" si="30"/>
        <v>2.2391075569610743</v>
      </c>
      <c r="G348" s="88">
        <f t="shared" si="28"/>
        <v>4.0546875</v>
      </c>
      <c r="H348" s="88">
        <f t="shared" si="29"/>
        <v>4.0546875</v>
      </c>
      <c r="I348" s="88">
        <f t="shared" si="31"/>
        <v>0.2466281310211946</v>
      </c>
      <c r="J348" s="88">
        <v>346</v>
      </c>
      <c r="U348" s="88">
        <v>4.0546875</v>
      </c>
      <c r="V348" s="88">
        <v>2.2391075569610743</v>
      </c>
    </row>
    <row r="349" spans="1:22">
      <c r="A349" s="88">
        <v>1963</v>
      </c>
      <c r="B349" s="88">
        <v>4</v>
      </c>
      <c r="C349" s="88">
        <v>41.7</v>
      </c>
      <c r="D349" t="s">
        <v>1033</v>
      </c>
      <c r="E349" s="88">
        <f t="shared" si="27"/>
        <v>0.58647371547844285</v>
      </c>
      <c r="F349" s="88">
        <f t="shared" si="30"/>
        <v>0.34395141894708953</v>
      </c>
      <c r="G349" s="88">
        <f t="shared" si="28"/>
        <v>4.06640625</v>
      </c>
      <c r="H349" s="88">
        <f t="shared" si="29"/>
        <v>4.06640625</v>
      </c>
      <c r="I349" s="88">
        <f t="shared" si="31"/>
        <v>0.24591738712776176</v>
      </c>
      <c r="J349" s="88">
        <v>347</v>
      </c>
      <c r="U349" s="88">
        <v>4.06640625</v>
      </c>
      <c r="V349" s="88">
        <v>0.34395141894708953</v>
      </c>
    </row>
    <row r="350" spans="1:22">
      <c r="A350" s="88">
        <v>1963</v>
      </c>
      <c r="B350" s="88">
        <v>5</v>
      </c>
      <c r="C350" s="88">
        <v>61.1</v>
      </c>
      <c r="D350" t="s">
        <v>1034</v>
      </c>
      <c r="E350" s="88">
        <f t="shared" si="27"/>
        <v>0.43202506783723077</v>
      </c>
      <c r="F350" s="88">
        <f t="shared" si="30"/>
        <v>0.18664565923976384</v>
      </c>
      <c r="G350" s="88">
        <f t="shared" si="28"/>
        <v>4.078125</v>
      </c>
      <c r="H350" s="88">
        <f t="shared" si="29"/>
        <v>4.078125</v>
      </c>
      <c r="I350" s="88">
        <f t="shared" si="31"/>
        <v>0.24521072796934865</v>
      </c>
      <c r="J350" s="88">
        <v>348</v>
      </c>
      <c r="U350" s="88">
        <v>4.078125</v>
      </c>
      <c r="V350" s="88">
        <v>0.18664565923976384</v>
      </c>
    </row>
    <row r="351" spans="1:22">
      <c r="A351" s="88">
        <v>1963</v>
      </c>
      <c r="B351" s="88">
        <v>6</v>
      </c>
      <c r="C351" s="88">
        <v>51.2</v>
      </c>
      <c r="D351" t="s">
        <v>1035</v>
      </c>
      <c r="E351" s="88">
        <f t="shared" si="27"/>
        <v>0.68217505407859858</v>
      </c>
      <c r="F351" s="88">
        <f t="shared" si="30"/>
        <v>0.4653628044071389</v>
      </c>
      <c r="G351" s="88">
        <f t="shared" si="28"/>
        <v>4.08984375</v>
      </c>
      <c r="H351" s="88">
        <f t="shared" si="29"/>
        <v>4.08984375</v>
      </c>
      <c r="I351" s="88">
        <f t="shared" si="31"/>
        <v>0.24450811843361986</v>
      </c>
      <c r="J351" s="88">
        <v>349</v>
      </c>
      <c r="U351" s="88">
        <v>4.08984375</v>
      </c>
      <c r="V351" s="88">
        <v>0.4653628044071389</v>
      </c>
    </row>
    <row r="352" spans="1:22">
      <c r="A352" s="88">
        <v>1963</v>
      </c>
      <c r="B352" s="88">
        <v>7</v>
      </c>
      <c r="C352" s="88">
        <v>28.7</v>
      </c>
      <c r="D352" t="s">
        <v>1036</v>
      </c>
      <c r="E352" s="88">
        <f t="shared" si="27"/>
        <v>1.461958382142297</v>
      </c>
      <c r="F352" s="88">
        <f t="shared" si="30"/>
        <v>2.1373223111161224</v>
      </c>
      <c r="G352" s="88">
        <f t="shared" si="28"/>
        <v>4.1015625</v>
      </c>
      <c r="H352" s="88">
        <f t="shared" si="29"/>
        <v>4.1015625</v>
      </c>
      <c r="I352" s="88">
        <f t="shared" si="31"/>
        <v>0.24380952380952381</v>
      </c>
      <c r="J352" s="88">
        <v>350</v>
      </c>
      <c r="U352" s="88">
        <v>4.1015625</v>
      </c>
      <c r="V352" s="88">
        <v>2.1373223111161224</v>
      </c>
    </row>
    <row r="353" spans="1:22">
      <c r="A353" s="88">
        <v>1963</v>
      </c>
      <c r="B353" s="88">
        <v>8</v>
      </c>
      <c r="C353" s="88">
        <v>47.5</v>
      </c>
      <c r="D353" t="s">
        <v>1037</v>
      </c>
      <c r="E353" s="88">
        <f t="shared" si="27"/>
        <v>1.4559424575683124</v>
      </c>
      <c r="F353" s="88">
        <f t="shared" si="30"/>
        <v>2.1197684397500574</v>
      </c>
      <c r="G353" s="88">
        <f t="shared" si="28"/>
        <v>4.11328125</v>
      </c>
      <c r="H353" s="88">
        <f t="shared" si="29"/>
        <v>4.11328125</v>
      </c>
      <c r="I353" s="88">
        <f t="shared" si="31"/>
        <v>0.24311490978157646</v>
      </c>
      <c r="J353" s="88">
        <v>351</v>
      </c>
      <c r="U353" s="88">
        <v>4.11328125</v>
      </c>
      <c r="V353" s="88">
        <v>2.1197684397500574</v>
      </c>
    </row>
    <row r="354" spans="1:22">
      <c r="A354" s="88">
        <v>1963</v>
      </c>
      <c r="B354" s="88">
        <v>9</v>
      </c>
      <c r="C354" s="88">
        <v>55.2</v>
      </c>
      <c r="D354" t="s">
        <v>1038</v>
      </c>
      <c r="E354" s="88">
        <f t="shared" si="27"/>
        <v>1.187809580288824</v>
      </c>
      <c r="F354" s="88">
        <f t="shared" si="30"/>
        <v>1.4108915990259123</v>
      </c>
      <c r="G354" s="88">
        <f t="shared" si="28"/>
        <v>4.125</v>
      </c>
      <c r="H354" s="88">
        <f t="shared" si="29"/>
        <v>4.125</v>
      </c>
      <c r="I354" s="88">
        <f t="shared" si="31"/>
        <v>0.24242424242424243</v>
      </c>
      <c r="J354" s="88">
        <v>352</v>
      </c>
      <c r="U354" s="88">
        <v>4.125</v>
      </c>
      <c r="V354" s="88">
        <v>1.4108915990259123</v>
      </c>
    </row>
    <row r="355" spans="1:22">
      <c r="A355" s="88">
        <v>1963</v>
      </c>
      <c r="B355" s="88">
        <v>10</v>
      </c>
      <c r="C355" s="88">
        <v>50.1</v>
      </c>
      <c r="D355" t="s">
        <v>1039</v>
      </c>
      <c r="E355" s="88">
        <f t="shared" si="27"/>
        <v>1.1304178599019286</v>
      </c>
      <c r="F355" s="88">
        <f t="shared" si="30"/>
        <v>1.2778445379852561</v>
      </c>
      <c r="G355" s="88">
        <f t="shared" si="28"/>
        <v>4.13671875</v>
      </c>
      <c r="H355" s="88">
        <f t="shared" si="29"/>
        <v>4.13671875</v>
      </c>
      <c r="I355" s="88">
        <f t="shared" si="31"/>
        <v>0.24173748819641172</v>
      </c>
      <c r="J355" s="88">
        <v>353</v>
      </c>
      <c r="U355" s="88">
        <v>4.13671875</v>
      </c>
      <c r="V355" s="88">
        <v>1.2778445379852561</v>
      </c>
    </row>
    <row r="356" spans="1:22">
      <c r="A356" s="88">
        <v>1963</v>
      </c>
      <c r="B356" s="88">
        <v>11</v>
      </c>
      <c r="C356" s="88">
        <v>33.700000000000003</v>
      </c>
      <c r="D356" t="s">
        <v>1040</v>
      </c>
      <c r="E356" s="88">
        <f t="shared" si="27"/>
        <v>1.7736442239719401</v>
      </c>
      <c r="F356" s="88">
        <f t="shared" si="30"/>
        <v>3.1458138332290257</v>
      </c>
      <c r="G356" s="88">
        <f t="shared" si="28"/>
        <v>4.1484375</v>
      </c>
      <c r="H356" s="88">
        <f t="shared" si="29"/>
        <v>4.1484375</v>
      </c>
      <c r="I356" s="88">
        <f t="shared" si="31"/>
        <v>0.24105461393596986</v>
      </c>
      <c r="J356" s="88">
        <v>354</v>
      </c>
      <c r="U356" s="88">
        <v>4.1484375</v>
      </c>
      <c r="V356" s="88">
        <v>3.1458138332290257</v>
      </c>
    </row>
    <row r="357" spans="1:22">
      <c r="A357" s="88">
        <v>1963</v>
      </c>
      <c r="B357" s="88">
        <v>12</v>
      </c>
      <c r="C357" s="88">
        <v>21.6</v>
      </c>
      <c r="D357" t="s">
        <v>1041</v>
      </c>
      <c r="E357" s="88">
        <f t="shared" si="27"/>
        <v>0.9691559657674359</v>
      </c>
      <c r="F357" s="88">
        <f t="shared" si="30"/>
        <v>0.93926328598261144</v>
      </c>
      <c r="G357" s="88">
        <f t="shared" si="28"/>
        <v>4.16015625</v>
      </c>
      <c r="H357" s="88">
        <f t="shared" si="29"/>
        <v>4.16015625</v>
      </c>
      <c r="I357" s="88">
        <f t="shared" si="31"/>
        <v>0.24037558685446009</v>
      </c>
      <c r="J357" s="88">
        <v>355</v>
      </c>
      <c r="U357" s="88">
        <v>4.16015625</v>
      </c>
      <c r="V357" s="88">
        <v>0.93926328598261144</v>
      </c>
    </row>
    <row r="358" spans="1:22">
      <c r="A358" s="88">
        <v>1964</v>
      </c>
      <c r="B358" s="88">
        <v>1</v>
      </c>
      <c r="C358" s="88">
        <v>22.6</v>
      </c>
      <c r="D358" t="s">
        <v>1042</v>
      </c>
      <c r="E358" s="88">
        <f t="shared" si="27"/>
        <v>0.44804935221025299</v>
      </c>
      <c r="F358" s="88">
        <f t="shared" si="30"/>
        <v>0.20074822201602735</v>
      </c>
      <c r="G358" s="88">
        <f t="shared" si="28"/>
        <v>4.171875</v>
      </c>
      <c r="H358" s="88">
        <f t="shared" si="29"/>
        <v>4.171875</v>
      </c>
      <c r="I358" s="88">
        <f t="shared" si="31"/>
        <v>0.23970037453183521</v>
      </c>
      <c r="J358" s="88">
        <v>356</v>
      </c>
      <c r="U358" s="88">
        <v>4.171875</v>
      </c>
      <c r="V358" s="88">
        <v>0.20074822201602735</v>
      </c>
    </row>
    <row r="359" spans="1:22">
      <c r="A359" s="88">
        <v>1964</v>
      </c>
      <c r="B359" s="88">
        <v>2</v>
      </c>
      <c r="C359" s="88">
        <v>25.3</v>
      </c>
      <c r="D359" t="s">
        <v>1043</v>
      </c>
      <c r="E359" s="88">
        <f t="shared" si="27"/>
        <v>1.120433898021753</v>
      </c>
      <c r="F359" s="88">
        <f t="shared" si="30"/>
        <v>1.25537211983622</v>
      </c>
      <c r="G359" s="88">
        <f t="shared" si="28"/>
        <v>4.18359375</v>
      </c>
      <c r="H359" s="88">
        <f t="shared" si="29"/>
        <v>4.18359375</v>
      </c>
      <c r="I359" s="88">
        <f t="shared" si="31"/>
        <v>0.23902894491129786</v>
      </c>
      <c r="J359" s="88">
        <v>357</v>
      </c>
      <c r="U359" s="88">
        <v>4.18359375</v>
      </c>
      <c r="V359" s="88">
        <v>1.25537211983622</v>
      </c>
    </row>
    <row r="360" spans="1:22">
      <c r="A360" s="88">
        <v>1964</v>
      </c>
      <c r="B360" s="88">
        <v>3</v>
      </c>
      <c r="C360" s="88">
        <v>24.1</v>
      </c>
      <c r="D360" t="s">
        <v>1044</v>
      </c>
      <c r="E360" s="88">
        <f t="shared" si="27"/>
        <v>0.44151308878678425</v>
      </c>
      <c r="F360" s="88">
        <f t="shared" si="30"/>
        <v>0.19493380757004683</v>
      </c>
      <c r="G360" s="88">
        <f t="shared" si="28"/>
        <v>4.1953125</v>
      </c>
      <c r="H360" s="88">
        <f t="shared" si="29"/>
        <v>4.1953125</v>
      </c>
      <c r="I360" s="88">
        <f t="shared" si="31"/>
        <v>0.23836126629422719</v>
      </c>
      <c r="J360" s="88">
        <v>358</v>
      </c>
      <c r="U360" s="88">
        <v>4.1953125</v>
      </c>
      <c r="V360" s="88">
        <v>0.19493380757004683</v>
      </c>
    </row>
    <row r="361" spans="1:22">
      <c r="A361" s="88">
        <v>1964</v>
      </c>
      <c r="B361" s="88">
        <v>4</v>
      </c>
      <c r="C361" s="88">
        <v>12.9</v>
      </c>
      <c r="D361" t="s">
        <v>1045</v>
      </c>
      <c r="E361" s="88">
        <f t="shared" si="27"/>
        <v>2.0649610885515357</v>
      </c>
      <c r="F361" s="88">
        <f t="shared" si="30"/>
        <v>4.2640642972319434</v>
      </c>
      <c r="G361" s="88">
        <f t="shared" si="28"/>
        <v>4.20703125</v>
      </c>
      <c r="H361" s="88">
        <f t="shared" si="29"/>
        <v>4.20703125</v>
      </c>
      <c r="I361" s="88">
        <f t="shared" si="31"/>
        <v>0.23769730733519034</v>
      </c>
      <c r="J361" s="88">
        <v>359</v>
      </c>
      <c r="U361" s="88">
        <v>4.20703125</v>
      </c>
      <c r="V361" s="88">
        <v>4.2640642972319434</v>
      </c>
    </row>
    <row r="362" spans="1:22">
      <c r="A362" s="88">
        <v>1964</v>
      </c>
      <c r="B362" s="88">
        <v>5</v>
      </c>
      <c r="C362" s="88">
        <v>14.3</v>
      </c>
      <c r="D362" t="s">
        <v>1046</v>
      </c>
      <c r="E362" s="88">
        <f t="shared" si="27"/>
        <v>0.7065760114627031</v>
      </c>
      <c r="F362" s="88">
        <f t="shared" si="30"/>
        <v>0.49924965997454196</v>
      </c>
      <c r="G362" s="88">
        <f t="shared" si="28"/>
        <v>4.21875</v>
      </c>
      <c r="H362" s="88">
        <f t="shared" si="29"/>
        <v>4.21875</v>
      </c>
      <c r="I362" s="88">
        <f t="shared" si="31"/>
        <v>0.23703703703703705</v>
      </c>
      <c r="J362" s="88">
        <v>360</v>
      </c>
      <c r="U362" s="88">
        <v>4.21875</v>
      </c>
      <c r="V362" s="88">
        <v>0.49924965997454196</v>
      </c>
    </row>
    <row r="363" spans="1:22">
      <c r="A363" s="88">
        <v>1964</v>
      </c>
      <c r="B363" s="88">
        <v>6</v>
      </c>
      <c r="C363" s="88">
        <v>13.5</v>
      </c>
      <c r="D363" t="s">
        <v>1047</v>
      </c>
      <c r="E363" s="88">
        <f t="shared" si="27"/>
        <v>2.1081984953779682</v>
      </c>
      <c r="F363" s="88">
        <f t="shared" si="30"/>
        <v>4.4445008959139294</v>
      </c>
      <c r="G363" s="88">
        <f t="shared" si="28"/>
        <v>4.23046875</v>
      </c>
      <c r="H363" s="88">
        <f t="shared" si="29"/>
        <v>4.23046875</v>
      </c>
      <c r="I363" s="88">
        <f t="shared" si="31"/>
        <v>0.23638042474607571</v>
      </c>
      <c r="J363" s="88">
        <v>361</v>
      </c>
      <c r="U363" s="88">
        <v>4.23046875</v>
      </c>
      <c r="V363" s="88">
        <v>4.4445008959139294</v>
      </c>
    </row>
    <row r="364" spans="1:22">
      <c r="A364" s="88">
        <v>1964</v>
      </c>
      <c r="B364" s="88">
        <v>7</v>
      </c>
      <c r="C364" s="88">
        <v>4.8</v>
      </c>
      <c r="D364" t="s">
        <v>1048</v>
      </c>
      <c r="E364" s="88">
        <f t="shared" si="27"/>
        <v>0.46436237444691503</v>
      </c>
      <c r="F364" s="88">
        <f t="shared" si="30"/>
        <v>0.21563241480197692</v>
      </c>
      <c r="G364" s="88">
        <f t="shared" si="28"/>
        <v>4.2421875</v>
      </c>
      <c r="H364" s="88">
        <f t="shared" si="29"/>
        <v>4.2421875</v>
      </c>
      <c r="I364" s="88">
        <f t="shared" si="31"/>
        <v>0.23572744014732966</v>
      </c>
      <c r="J364" s="88">
        <v>362</v>
      </c>
      <c r="U364" s="88">
        <v>4.2421875</v>
      </c>
      <c r="V364" s="88">
        <v>0.21563241480197692</v>
      </c>
    </row>
    <row r="365" spans="1:22">
      <c r="A365" s="88">
        <v>1964</v>
      </c>
      <c r="B365" s="88">
        <v>8</v>
      </c>
      <c r="C365" s="88">
        <v>13.8</v>
      </c>
      <c r="D365" t="s">
        <v>1049</v>
      </c>
      <c r="E365" s="88">
        <f t="shared" si="27"/>
        <v>0.26750650443252383</v>
      </c>
      <c r="F365" s="88">
        <f t="shared" si="30"/>
        <v>7.155972991370789E-2</v>
      </c>
      <c r="G365" s="88">
        <f t="shared" si="28"/>
        <v>4.25390625</v>
      </c>
      <c r="H365" s="88">
        <f t="shared" si="29"/>
        <v>4.25390625</v>
      </c>
      <c r="I365" s="88">
        <f t="shared" si="31"/>
        <v>0.23507805325987144</v>
      </c>
      <c r="J365" s="88">
        <v>363</v>
      </c>
      <c r="U365" s="88">
        <v>4.25390625</v>
      </c>
      <c r="V365" s="88">
        <v>7.155972991370789E-2</v>
      </c>
    </row>
    <row r="366" spans="1:22">
      <c r="A366" s="88">
        <v>1964</v>
      </c>
      <c r="B366" s="88">
        <v>9</v>
      </c>
      <c r="C366" s="88">
        <v>7</v>
      </c>
      <c r="D366" t="s">
        <v>1050</v>
      </c>
      <c r="E366" s="88">
        <f t="shared" si="27"/>
        <v>0.52300250761274247</v>
      </c>
      <c r="F366" s="88">
        <f t="shared" si="30"/>
        <v>0.27353162296921674</v>
      </c>
      <c r="G366" s="88">
        <f t="shared" si="28"/>
        <v>4.265625</v>
      </c>
      <c r="H366" s="88">
        <f t="shared" si="29"/>
        <v>4.265625</v>
      </c>
      <c r="I366" s="88">
        <f t="shared" si="31"/>
        <v>0.23443223443223443</v>
      </c>
      <c r="J366" s="88">
        <v>364</v>
      </c>
      <c r="U366" s="88">
        <v>4.265625</v>
      </c>
      <c r="V366" s="88">
        <v>0.27353162296921674</v>
      </c>
    </row>
    <row r="367" spans="1:22">
      <c r="A367" s="88">
        <v>1964</v>
      </c>
      <c r="B367" s="88">
        <v>10</v>
      </c>
      <c r="C367" s="88">
        <v>9.1999999999999993</v>
      </c>
      <c r="D367" t="s">
        <v>1051</v>
      </c>
      <c r="E367" s="88">
        <f t="shared" si="27"/>
        <v>0.7293107035862777</v>
      </c>
      <c r="F367" s="88">
        <f t="shared" si="30"/>
        <v>0.53189410236551138</v>
      </c>
      <c r="G367" s="88">
        <f t="shared" si="28"/>
        <v>4.27734375</v>
      </c>
      <c r="H367" s="88">
        <f t="shared" si="29"/>
        <v>4.27734375</v>
      </c>
      <c r="I367" s="88">
        <f t="shared" si="31"/>
        <v>0.23378995433789954</v>
      </c>
      <c r="J367" s="88">
        <v>365</v>
      </c>
      <c r="U367" s="88">
        <v>4.27734375</v>
      </c>
      <c r="V367" s="88">
        <v>0.53189410236551138</v>
      </c>
    </row>
    <row r="368" spans="1:22">
      <c r="A368" s="88">
        <v>1964</v>
      </c>
      <c r="B368" s="88">
        <v>11</v>
      </c>
      <c r="C368" s="88">
        <v>11.1</v>
      </c>
      <c r="D368" t="s">
        <v>1052</v>
      </c>
      <c r="E368" s="88">
        <f t="shared" si="27"/>
        <v>0.32104167085673541</v>
      </c>
      <c r="F368" s="88">
        <f t="shared" si="30"/>
        <v>0.10306775442648443</v>
      </c>
      <c r="G368" s="88">
        <f t="shared" si="28"/>
        <v>4.2890625</v>
      </c>
      <c r="H368" s="88">
        <f t="shared" si="29"/>
        <v>4.2890625</v>
      </c>
      <c r="I368" s="88">
        <f t="shared" si="31"/>
        <v>0.2331511839708561</v>
      </c>
      <c r="J368" s="88">
        <v>366</v>
      </c>
      <c r="U368" s="88">
        <v>4.2890625</v>
      </c>
      <c r="V368" s="88">
        <v>0.10306775442648443</v>
      </c>
    </row>
    <row r="369" spans="1:22">
      <c r="A369" s="88">
        <v>1964</v>
      </c>
      <c r="B369" s="88">
        <v>12</v>
      </c>
      <c r="C369" s="88">
        <v>22.1</v>
      </c>
      <c r="D369" t="s">
        <v>1053</v>
      </c>
      <c r="E369" s="88">
        <f t="shared" si="27"/>
        <v>2.2360673731403318</v>
      </c>
      <c r="F369" s="88">
        <f t="shared" si="30"/>
        <v>4.9999972972227038</v>
      </c>
      <c r="G369" s="88">
        <f t="shared" si="28"/>
        <v>4.30078125</v>
      </c>
      <c r="H369" s="88">
        <f t="shared" si="29"/>
        <v>4.30078125</v>
      </c>
      <c r="I369" s="88">
        <f t="shared" si="31"/>
        <v>0.23251589464123523</v>
      </c>
      <c r="J369" s="88">
        <v>367</v>
      </c>
      <c r="U369" s="88">
        <v>4.30078125</v>
      </c>
      <c r="V369" s="88">
        <v>4.9999972972227038</v>
      </c>
    </row>
    <row r="370" spans="1:22">
      <c r="A370" s="88">
        <v>1965</v>
      </c>
      <c r="B370" s="88">
        <v>1</v>
      </c>
      <c r="C370" s="88">
        <v>25.4</v>
      </c>
      <c r="D370" t="s">
        <v>1054</v>
      </c>
      <c r="E370" s="88">
        <f t="shared" si="27"/>
        <v>0.7619828075041839</v>
      </c>
      <c r="F370" s="88">
        <f t="shared" si="30"/>
        <v>0.5806177989319582</v>
      </c>
      <c r="G370" s="88">
        <f t="shared" si="28"/>
        <v>4.3125</v>
      </c>
      <c r="H370" s="88">
        <f t="shared" si="29"/>
        <v>4.3125</v>
      </c>
      <c r="I370" s="88">
        <f t="shared" si="31"/>
        <v>0.2318840579710145</v>
      </c>
      <c r="J370" s="88">
        <v>368</v>
      </c>
      <c r="U370" s="88">
        <v>4.3125</v>
      </c>
      <c r="V370" s="88">
        <v>0.5806177989319582</v>
      </c>
    </row>
    <row r="371" spans="1:22">
      <c r="A371" s="88">
        <v>1965</v>
      </c>
      <c r="B371" s="88">
        <v>2</v>
      </c>
      <c r="C371" s="88">
        <v>20.8</v>
      </c>
      <c r="D371" t="s">
        <v>1055</v>
      </c>
      <c r="E371" s="88">
        <f t="shared" si="27"/>
        <v>1.9842886536084772</v>
      </c>
      <c r="F371" s="88">
        <f t="shared" si="30"/>
        <v>3.9374014608393431</v>
      </c>
      <c r="G371" s="88">
        <f t="shared" si="28"/>
        <v>4.32421875</v>
      </c>
      <c r="H371" s="88">
        <f t="shared" si="29"/>
        <v>4.32421875</v>
      </c>
      <c r="I371" s="88">
        <f t="shared" si="31"/>
        <v>0.23125564588979222</v>
      </c>
      <c r="J371" s="88">
        <v>369</v>
      </c>
      <c r="U371" s="88">
        <v>4.32421875</v>
      </c>
      <c r="V371" s="88">
        <v>3.9374014608393431</v>
      </c>
    </row>
    <row r="372" spans="1:22">
      <c r="A372" s="88">
        <v>1965</v>
      </c>
      <c r="B372" s="88">
        <v>3</v>
      </c>
      <c r="C372" s="88">
        <v>17.5</v>
      </c>
      <c r="D372" t="s">
        <v>1056</v>
      </c>
      <c r="E372" s="88">
        <f t="shared" si="27"/>
        <v>0.77439348919034257</v>
      </c>
      <c r="F372" s="88">
        <f t="shared" si="30"/>
        <v>0.59968527610039324</v>
      </c>
      <c r="G372" s="88">
        <f t="shared" si="28"/>
        <v>4.3359375</v>
      </c>
      <c r="H372" s="88">
        <f t="shared" si="29"/>
        <v>4.3359375</v>
      </c>
      <c r="I372" s="88">
        <f t="shared" si="31"/>
        <v>0.23063063063063063</v>
      </c>
      <c r="J372" s="88">
        <v>370</v>
      </c>
      <c r="U372" s="88">
        <v>4.3359375</v>
      </c>
      <c r="V372" s="88">
        <v>0.59968527610039324</v>
      </c>
    </row>
    <row r="373" spans="1:22">
      <c r="A373" s="88">
        <v>1965</v>
      </c>
      <c r="B373" s="88">
        <v>4</v>
      </c>
      <c r="C373" s="88">
        <v>10.199999999999999</v>
      </c>
      <c r="D373" t="s">
        <v>1057</v>
      </c>
      <c r="E373" s="88">
        <f t="shared" si="27"/>
        <v>1.2612279992637487</v>
      </c>
      <c r="F373" s="88">
        <f t="shared" si="30"/>
        <v>1.5906960661268386</v>
      </c>
      <c r="G373" s="88">
        <f t="shared" si="28"/>
        <v>4.34765625</v>
      </c>
      <c r="H373" s="88">
        <f t="shared" si="29"/>
        <v>4.34765625</v>
      </c>
      <c r="I373" s="88">
        <f t="shared" si="31"/>
        <v>0.23000898472596587</v>
      </c>
      <c r="J373" s="88">
        <v>371</v>
      </c>
      <c r="U373" s="88">
        <v>4.34765625</v>
      </c>
      <c r="V373" s="88">
        <v>1.5906960661268386</v>
      </c>
    </row>
    <row r="374" spans="1:22">
      <c r="A374" s="88">
        <v>1965</v>
      </c>
      <c r="B374" s="88">
        <v>5</v>
      </c>
      <c r="C374" s="88">
        <v>34.5</v>
      </c>
      <c r="D374" t="s">
        <v>1058</v>
      </c>
      <c r="E374" s="88">
        <f t="shared" si="27"/>
        <v>0.30018938808176671</v>
      </c>
      <c r="F374" s="88">
        <f t="shared" si="30"/>
        <v>9.0113668716905543E-2</v>
      </c>
      <c r="G374" s="88">
        <f t="shared" si="28"/>
        <v>4.359375</v>
      </c>
      <c r="H374" s="88">
        <f t="shared" si="29"/>
        <v>4.359375</v>
      </c>
      <c r="I374" s="88">
        <f t="shared" si="31"/>
        <v>0.22939068100358423</v>
      </c>
      <c r="J374" s="88">
        <v>372</v>
      </c>
      <c r="U374" s="88">
        <v>4.359375</v>
      </c>
      <c r="V374" s="88">
        <v>9.0113668716905543E-2</v>
      </c>
    </row>
    <row r="375" spans="1:22">
      <c r="A375" s="88">
        <v>1965</v>
      </c>
      <c r="B375" s="88">
        <v>6</v>
      </c>
      <c r="C375" s="88">
        <v>23.3</v>
      </c>
      <c r="D375" t="s">
        <v>1059</v>
      </c>
      <c r="E375" s="88">
        <f t="shared" si="27"/>
        <v>0.64018605550391827</v>
      </c>
      <c r="F375" s="88">
        <f t="shared" si="30"/>
        <v>0.40983818566166591</v>
      </c>
      <c r="G375" s="88">
        <f t="shared" si="28"/>
        <v>4.37109375</v>
      </c>
      <c r="H375" s="88">
        <f t="shared" si="29"/>
        <v>4.37109375</v>
      </c>
      <c r="I375" s="88">
        <f t="shared" si="31"/>
        <v>0.22877569258266309</v>
      </c>
      <c r="J375" s="88">
        <v>373</v>
      </c>
      <c r="U375" s="88">
        <v>4.37109375</v>
      </c>
      <c r="V375" s="88">
        <v>0.40983818566166591</v>
      </c>
    </row>
    <row r="376" spans="1:22">
      <c r="A376" s="88">
        <v>1965</v>
      </c>
      <c r="B376" s="88">
        <v>7</v>
      </c>
      <c r="C376" s="88">
        <v>17.3</v>
      </c>
      <c r="D376" t="s">
        <v>1060</v>
      </c>
      <c r="E376" s="88">
        <f t="shared" si="27"/>
        <v>0.85219437418694122</v>
      </c>
      <c r="F376" s="88">
        <f t="shared" si="30"/>
        <v>0.72623525139587242</v>
      </c>
      <c r="G376" s="88">
        <f t="shared" si="28"/>
        <v>4.3828125</v>
      </c>
      <c r="H376" s="88">
        <f t="shared" si="29"/>
        <v>4.3828125</v>
      </c>
      <c r="I376" s="88">
        <f t="shared" si="31"/>
        <v>0.22816399286987521</v>
      </c>
      <c r="J376" s="88">
        <v>374</v>
      </c>
      <c r="U376" s="88">
        <v>4.3828125</v>
      </c>
      <c r="V376" s="88">
        <v>0.72623525139587242</v>
      </c>
    </row>
    <row r="377" spans="1:22">
      <c r="A377" s="88">
        <v>1965</v>
      </c>
      <c r="B377" s="88">
        <v>8</v>
      </c>
      <c r="C377" s="88">
        <v>13.3</v>
      </c>
      <c r="D377" t="s">
        <v>1061</v>
      </c>
      <c r="E377" s="88">
        <f t="shared" si="27"/>
        <v>1.0997038573904583</v>
      </c>
      <c r="F377" s="88">
        <f t="shared" si="30"/>
        <v>1.2093485739594534</v>
      </c>
      <c r="G377" s="88">
        <f t="shared" si="28"/>
        <v>4.39453125</v>
      </c>
      <c r="H377" s="88">
        <f t="shared" si="29"/>
        <v>4.39453125</v>
      </c>
      <c r="I377" s="88">
        <f t="shared" si="31"/>
        <v>0.22755555555555557</v>
      </c>
      <c r="J377" s="88">
        <v>375</v>
      </c>
      <c r="U377" s="88">
        <v>4.39453125</v>
      </c>
      <c r="V377" s="88">
        <v>1.2093485739594534</v>
      </c>
    </row>
    <row r="378" spans="1:22">
      <c r="A378" s="88">
        <v>1965</v>
      </c>
      <c r="B378" s="88">
        <v>9</v>
      </c>
      <c r="C378" s="88">
        <v>24.5</v>
      </c>
      <c r="D378" t="s">
        <v>1062</v>
      </c>
      <c r="E378" s="88">
        <f t="shared" si="27"/>
        <v>1.1295481773642764</v>
      </c>
      <c r="F378" s="88">
        <f t="shared" si="30"/>
        <v>1.2758790849869588</v>
      </c>
      <c r="G378" s="88">
        <f t="shared" si="28"/>
        <v>4.40625</v>
      </c>
      <c r="H378" s="88">
        <f t="shared" si="29"/>
        <v>4.40625</v>
      </c>
      <c r="I378" s="88">
        <f t="shared" si="31"/>
        <v>0.22695035460992907</v>
      </c>
      <c r="J378" s="88">
        <v>376</v>
      </c>
      <c r="U378" s="88">
        <v>4.40625</v>
      </c>
      <c r="V378" s="88">
        <v>1.2758790849869588</v>
      </c>
    </row>
    <row r="379" spans="1:22">
      <c r="A379" s="88">
        <v>1965</v>
      </c>
      <c r="B379" s="88">
        <v>10</v>
      </c>
      <c r="C379" s="88">
        <v>29.1</v>
      </c>
      <c r="D379" t="s">
        <v>1063</v>
      </c>
      <c r="E379" s="88">
        <f t="shared" si="27"/>
        <v>0.93049814505136763</v>
      </c>
      <c r="F379" s="88">
        <f t="shared" si="30"/>
        <v>0.86582679794403594</v>
      </c>
      <c r="G379" s="88">
        <f t="shared" si="28"/>
        <v>4.41796875</v>
      </c>
      <c r="H379" s="88">
        <f t="shared" si="29"/>
        <v>4.41796875</v>
      </c>
      <c r="I379" s="88">
        <f t="shared" si="31"/>
        <v>0.22634836427939875</v>
      </c>
      <c r="J379" s="88">
        <v>377</v>
      </c>
      <c r="U379" s="88">
        <v>4.41796875</v>
      </c>
      <c r="V379" s="88">
        <v>0.86582679794403594</v>
      </c>
    </row>
    <row r="380" spans="1:22">
      <c r="A380" s="88">
        <v>1965</v>
      </c>
      <c r="B380" s="88">
        <v>11</v>
      </c>
      <c r="C380" s="88">
        <v>22.8</v>
      </c>
      <c r="D380" t="s">
        <v>1064</v>
      </c>
      <c r="E380" s="88">
        <f t="shared" si="27"/>
        <v>0.50877381333297744</v>
      </c>
      <c r="F380" s="88">
        <f t="shared" si="30"/>
        <v>0.25885079313337939</v>
      </c>
      <c r="G380" s="88">
        <f t="shared" si="28"/>
        <v>4.4296875</v>
      </c>
      <c r="H380" s="88">
        <f t="shared" si="29"/>
        <v>4.4296875</v>
      </c>
      <c r="I380" s="88">
        <f t="shared" si="31"/>
        <v>0.2257495590828924</v>
      </c>
      <c r="J380" s="88">
        <v>378</v>
      </c>
      <c r="U380" s="88">
        <v>4.4296875</v>
      </c>
      <c r="V380" s="88">
        <v>0.25885079313337939</v>
      </c>
    </row>
    <row r="381" spans="1:22">
      <c r="A381" s="88">
        <v>1965</v>
      </c>
      <c r="B381" s="88">
        <v>12</v>
      </c>
      <c r="C381" s="88">
        <v>24.7</v>
      </c>
      <c r="D381" t="s">
        <v>1065</v>
      </c>
      <c r="E381" s="88">
        <f t="shared" si="27"/>
        <v>1.6812159155366853</v>
      </c>
      <c r="F381" s="88">
        <f t="shared" si="30"/>
        <v>2.8264869546538547</v>
      </c>
      <c r="G381" s="88">
        <f t="shared" si="28"/>
        <v>4.44140625</v>
      </c>
      <c r="H381" s="88">
        <f t="shared" si="29"/>
        <v>4.44140625</v>
      </c>
      <c r="I381" s="88">
        <f t="shared" si="31"/>
        <v>0.22515391380826738</v>
      </c>
      <c r="J381" s="88">
        <v>379</v>
      </c>
      <c r="U381" s="88">
        <v>4.44140625</v>
      </c>
      <c r="V381" s="88">
        <v>2.8264869546538547</v>
      </c>
    </row>
    <row r="382" spans="1:22">
      <c r="A382" s="88">
        <v>1966</v>
      </c>
      <c r="B382" s="88">
        <v>1</v>
      </c>
      <c r="C382" s="88">
        <v>40.299999999999997</v>
      </c>
      <c r="D382" t="s">
        <v>1066</v>
      </c>
      <c r="E382" s="88">
        <f t="shared" si="27"/>
        <v>0.79614722756626266</v>
      </c>
      <c r="F382" s="88">
        <f t="shared" si="30"/>
        <v>0.63385040796144643</v>
      </c>
      <c r="G382" s="88">
        <f t="shared" si="28"/>
        <v>4.453125</v>
      </c>
      <c r="H382" s="88">
        <f t="shared" si="29"/>
        <v>4.453125</v>
      </c>
      <c r="I382" s="88">
        <f t="shared" si="31"/>
        <v>0.22456140350877193</v>
      </c>
      <c r="J382" s="88">
        <v>380</v>
      </c>
      <c r="U382" s="88">
        <v>4.453125</v>
      </c>
      <c r="V382" s="88">
        <v>0.63385040796144643</v>
      </c>
    </row>
    <row r="383" spans="1:22">
      <c r="A383" s="88">
        <v>1966</v>
      </c>
      <c r="B383" s="88">
        <v>2</v>
      </c>
      <c r="C383" s="88">
        <v>35.299999999999997</v>
      </c>
      <c r="D383" t="s">
        <v>1067</v>
      </c>
      <c r="E383" s="88">
        <f t="shared" si="27"/>
        <v>0.67617684843652548</v>
      </c>
      <c r="F383" s="88">
        <f t="shared" si="30"/>
        <v>0.45721513036155192</v>
      </c>
      <c r="G383" s="88">
        <f t="shared" si="28"/>
        <v>4.46484375</v>
      </c>
      <c r="H383" s="88">
        <f t="shared" si="29"/>
        <v>4.46484375</v>
      </c>
      <c r="I383" s="88">
        <f t="shared" si="31"/>
        <v>0.22397200349956256</v>
      </c>
      <c r="J383" s="88">
        <v>381</v>
      </c>
      <c r="U383" s="88">
        <v>4.46484375</v>
      </c>
      <c r="V383" s="88">
        <v>0.45721513036155192</v>
      </c>
    </row>
    <row r="384" spans="1:22">
      <c r="A384" s="88">
        <v>1966</v>
      </c>
      <c r="B384" s="88">
        <v>3</v>
      </c>
      <c r="C384" s="88">
        <v>36.4</v>
      </c>
      <c r="D384" t="s">
        <v>1068</v>
      </c>
      <c r="E384" s="88">
        <f t="shared" si="27"/>
        <v>1.1910058127956491</v>
      </c>
      <c r="F384" s="88">
        <f t="shared" si="30"/>
        <v>1.4184948461130247</v>
      </c>
      <c r="G384" s="88">
        <f t="shared" si="28"/>
        <v>4.4765625</v>
      </c>
      <c r="H384" s="88">
        <f t="shared" si="29"/>
        <v>4.4765625</v>
      </c>
      <c r="I384" s="88">
        <f t="shared" si="31"/>
        <v>0.22338568935427575</v>
      </c>
      <c r="J384" s="88">
        <v>382</v>
      </c>
      <c r="U384" s="88">
        <v>4.4765625</v>
      </c>
      <c r="V384" s="88">
        <v>1.4184948461130247</v>
      </c>
    </row>
    <row r="385" spans="1:22">
      <c r="A385" s="88">
        <v>1966</v>
      </c>
      <c r="B385" s="88">
        <v>4</v>
      </c>
      <c r="C385" s="88">
        <v>69</v>
      </c>
      <c r="D385" t="s">
        <v>1069</v>
      </c>
      <c r="E385" s="88">
        <f t="shared" si="27"/>
        <v>0.71816484007906389</v>
      </c>
      <c r="F385" s="88">
        <f t="shared" si="30"/>
        <v>0.51576073752578744</v>
      </c>
      <c r="G385" s="88">
        <f t="shared" si="28"/>
        <v>4.48828125</v>
      </c>
      <c r="H385" s="88">
        <f t="shared" si="29"/>
        <v>4.48828125</v>
      </c>
      <c r="I385" s="88">
        <f t="shared" si="31"/>
        <v>0.22280243690165361</v>
      </c>
      <c r="J385" s="88">
        <v>383</v>
      </c>
      <c r="U385" s="88">
        <v>4.48828125</v>
      </c>
      <c r="V385" s="88">
        <v>0.51576073752578744</v>
      </c>
    </row>
    <row r="386" spans="1:22">
      <c r="A386" s="88">
        <v>1966</v>
      </c>
      <c r="B386" s="88">
        <v>5</v>
      </c>
      <c r="C386" s="88">
        <v>64.2</v>
      </c>
      <c r="D386" t="s">
        <v>1070</v>
      </c>
      <c r="E386" s="88">
        <f t="shared" si="27"/>
        <v>0.83638397259359998</v>
      </c>
      <c r="F386" s="88">
        <f t="shared" si="30"/>
        <v>0.69953814961145178</v>
      </c>
      <c r="G386" s="88">
        <f t="shared" si="28"/>
        <v>4.5</v>
      </c>
      <c r="H386" s="88">
        <f t="shared" si="29"/>
        <v>4.5</v>
      </c>
      <c r="I386" s="88">
        <f t="shared" si="31"/>
        <v>0.22222222222222221</v>
      </c>
      <c r="J386" s="88">
        <v>384</v>
      </c>
      <c r="U386" s="88">
        <v>4.5</v>
      </c>
      <c r="V386" s="88">
        <v>0.69953814961145178</v>
      </c>
    </row>
    <row r="387" spans="1:22">
      <c r="A387" s="88">
        <v>1966</v>
      </c>
      <c r="B387" s="88">
        <v>6</v>
      </c>
      <c r="C387" s="88">
        <v>67.7</v>
      </c>
      <c r="D387" t="s">
        <v>1071</v>
      </c>
      <c r="E387" s="88">
        <f t="shared" ref="E387:E450" si="32">(2*IMABS(D387))/COUNT($C$2:$C$1025)</f>
        <v>1.3269685129529523</v>
      </c>
      <c r="F387" s="88">
        <f t="shared" si="30"/>
        <v>1.7608454343685693</v>
      </c>
      <c r="G387" s="88">
        <f t="shared" si="28"/>
        <v>4.51171875</v>
      </c>
      <c r="H387" s="88">
        <f t="shared" si="29"/>
        <v>4.51171875</v>
      </c>
      <c r="I387" s="88">
        <f t="shared" si="31"/>
        <v>0.22164502164502164</v>
      </c>
      <c r="J387" s="88">
        <v>385</v>
      </c>
      <c r="U387" s="88">
        <v>4.51171875</v>
      </c>
      <c r="V387" s="88">
        <v>1.7608454343685693</v>
      </c>
    </row>
    <row r="388" spans="1:22">
      <c r="A388" s="88">
        <v>1966</v>
      </c>
      <c r="B388" s="88">
        <v>7</v>
      </c>
      <c r="C388" s="88">
        <v>80.2</v>
      </c>
      <c r="D388" t="s">
        <v>1072</v>
      </c>
      <c r="E388" s="88">
        <f t="shared" si="32"/>
        <v>0.24406295643055678</v>
      </c>
      <c r="F388" s="88">
        <f t="shared" si="30"/>
        <v>5.9566726701623857E-2</v>
      </c>
      <c r="G388" s="88">
        <f t="shared" ref="G388:G451" si="33">G387+$K$8</f>
        <v>4.5234375</v>
      </c>
      <c r="H388" s="88">
        <f t="shared" ref="H388:H451" si="34">J388/(1024/2)*$K$2</f>
        <v>4.5234375</v>
      </c>
      <c r="I388" s="88">
        <f t="shared" si="31"/>
        <v>0.22107081174438686</v>
      </c>
      <c r="J388" s="88">
        <v>386</v>
      </c>
      <c r="U388" s="88">
        <v>4.5234375</v>
      </c>
      <c r="V388" s="88">
        <v>5.9566726701623857E-2</v>
      </c>
    </row>
    <row r="389" spans="1:22">
      <c r="A389" s="88">
        <v>1966</v>
      </c>
      <c r="B389" s="88">
        <v>8</v>
      </c>
      <c r="C389" s="88">
        <v>72.599999999999994</v>
      </c>
      <c r="D389" t="s">
        <v>1073</v>
      </c>
      <c r="E389" s="88">
        <f t="shared" si="32"/>
        <v>0.21912810634488419</v>
      </c>
      <c r="F389" s="88">
        <f t="shared" si="30"/>
        <v>4.8017126990294874E-2</v>
      </c>
      <c r="G389" s="88">
        <f t="shared" si="33"/>
        <v>4.53515625</v>
      </c>
      <c r="H389" s="88">
        <f t="shared" si="34"/>
        <v>4.53515625</v>
      </c>
      <c r="I389" s="88">
        <f t="shared" si="31"/>
        <v>0.22049956933677864</v>
      </c>
      <c r="J389" s="88">
        <v>387</v>
      </c>
      <c r="U389" s="88">
        <v>4.53515625</v>
      </c>
      <c r="V389" s="88">
        <v>4.8017126990294874E-2</v>
      </c>
    </row>
    <row r="390" spans="1:22">
      <c r="A390" s="88">
        <v>1966</v>
      </c>
      <c r="B390" s="88">
        <v>9</v>
      </c>
      <c r="C390" s="88">
        <v>71.099999999999994</v>
      </c>
      <c r="D390" t="s">
        <v>1074</v>
      </c>
      <c r="E390" s="88">
        <f t="shared" si="32"/>
        <v>0.90459158070141721</v>
      </c>
      <c r="F390" s="88">
        <f t="shared" si="30"/>
        <v>0.81828592787588861</v>
      </c>
      <c r="G390" s="88">
        <f t="shared" si="33"/>
        <v>4.546875</v>
      </c>
      <c r="H390" s="88">
        <f t="shared" si="34"/>
        <v>4.546875</v>
      </c>
      <c r="I390" s="88">
        <f t="shared" si="31"/>
        <v>0.21993127147766323</v>
      </c>
      <c r="J390" s="88">
        <v>388</v>
      </c>
      <c r="U390" s="88">
        <v>4.546875</v>
      </c>
      <c r="V390" s="88">
        <v>0.81828592787588861</v>
      </c>
    </row>
    <row r="391" spans="1:22">
      <c r="A391" s="88">
        <v>1966</v>
      </c>
      <c r="B391" s="88">
        <v>10</v>
      </c>
      <c r="C391" s="88">
        <v>81.2</v>
      </c>
      <c r="D391" t="s">
        <v>1075</v>
      </c>
      <c r="E391" s="88">
        <f t="shared" si="32"/>
        <v>0.85009441030935506</v>
      </c>
      <c r="F391" s="88">
        <f t="shared" si="30"/>
        <v>0.72266050643921009</v>
      </c>
      <c r="G391" s="88">
        <f t="shared" si="33"/>
        <v>4.55859375</v>
      </c>
      <c r="H391" s="88">
        <f t="shared" si="34"/>
        <v>4.55859375</v>
      </c>
      <c r="I391" s="88">
        <f t="shared" si="31"/>
        <v>0.21936589545844046</v>
      </c>
      <c r="J391" s="88">
        <v>389</v>
      </c>
      <c r="U391" s="88">
        <v>4.55859375</v>
      </c>
      <c r="V391" s="88">
        <v>0.72266050643921009</v>
      </c>
    </row>
    <row r="392" spans="1:22">
      <c r="A392" s="88">
        <v>1966</v>
      </c>
      <c r="B392" s="88">
        <v>11</v>
      </c>
      <c r="C392" s="88">
        <v>81</v>
      </c>
      <c r="D392" t="s">
        <v>1076</v>
      </c>
      <c r="E392" s="88">
        <f t="shared" si="32"/>
        <v>1.5386636371853839</v>
      </c>
      <c r="F392" s="88">
        <f t="shared" ref="F392:F455" si="35">E392^2</f>
        <v>2.3674857883965545</v>
      </c>
      <c r="G392" s="88">
        <f t="shared" si="33"/>
        <v>4.5703125</v>
      </c>
      <c r="H392" s="88">
        <f t="shared" si="34"/>
        <v>4.5703125</v>
      </c>
      <c r="I392" s="88">
        <f t="shared" si="31"/>
        <v>0.2188034188034188</v>
      </c>
      <c r="J392" s="88">
        <v>390</v>
      </c>
      <c r="U392" s="88">
        <v>4.5703125</v>
      </c>
      <c r="V392" s="88">
        <v>2.3674857883965545</v>
      </c>
    </row>
    <row r="393" spans="1:22">
      <c r="A393" s="88">
        <v>1966</v>
      </c>
      <c r="B393" s="88">
        <v>12</v>
      </c>
      <c r="C393" s="88">
        <v>99.8</v>
      </c>
      <c r="D393" t="s">
        <v>1077</v>
      </c>
      <c r="E393" s="88">
        <f t="shared" si="32"/>
        <v>0.31537438995340528</v>
      </c>
      <c r="F393" s="88">
        <f t="shared" si="35"/>
        <v>9.9461005838482539E-2</v>
      </c>
      <c r="G393" s="88">
        <f t="shared" si="33"/>
        <v>4.58203125</v>
      </c>
      <c r="H393" s="88">
        <f t="shared" si="34"/>
        <v>4.58203125</v>
      </c>
      <c r="I393" s="88">
        <f t="shared" si="31"/>
        <v>0.21824381926683717</v>
      </c>
      <c r="J393" s="88">
        <v>391</v>
      </c>
      <c r="U393" s="88">
        <v>4.58203125</v>
      </c>
      <c r="V393" s="88">
        <v>9.9461005838482539E-2</v>
      </c>
    </row>
    <row r="394" spans="1:22">
      <c r="A394" s="88">
        <v>1967</v>
      </c>
      <c r="B394" s="88">
        <v>1</v>
      </c>
      <c r="C394" s="88">
        <v>157</v>
      </c>
      <c r="D394" t="s">
        <v>1078</v>
      </c>
      <c r="E394" s="88">
        <f t="shared" si="32"/>
        <v>0.81579739359804904</v>
      </c>
      <c r="F394" s="88">
        <f t="shared" si="35"/>
        <v>0.66552538740137013</v>
      </c>
      <c r="G394" s="88">
        <f t="shared" si="33"/>
        <v>4.59375</v>
      </c>
      <c r="H394" s="88">
        <f t="shared" si="34"/>
        <v>4.59375</v>
      </c>
      <c r="I394" s="88">
        <f t="shared" si="31"/>
        <v>0.21768707482993196</v>
      </c>
      <c r="J394" s="88">
        <v>392</v>
      </c>
      <c r="U394" s="88">
        <v>4.59375</v>
      </c>
      <c r="V394" s="88">
        <v>0.66552538740137013</v>
      </c>
    </row>
    <row r="395" spans="1:22">
      <c r="A395" s="88">
        <v>1967</v>
      </c>
      <c r="B395" s="88">
        <v>2</v>
      </c>
      <c r="C395" s="88">
        <v>132.6</v>
      </c>
      <c r="D395" t="s">
        <v>1079</v>
      </c>
      <c r="E395" s="88">
        <f t="shared" si="32"/>
        <v>0.11528397558629024</v>
      </c>
      <c r="F395" s="88">
        <f t="shared" si="35"/>
        <v>1.3290395026980362E-2</v>
      </c>
      <c r="G395" s="88">
        <f t="shared" si="33"/>
        <v>4.60546875</v>
      </c>
      <c r="H395" s="88">
        <f t="shared" si="34"/>
        <v>4.60546875</v>
      </c>
      <c r="I395" s="88">
        <f t="shared" si="31"/>
        <v>0.21713316369804919</v>
      </c>
      <c r="J395" s="88">
        <v>393</v>
      </c>
      <c r="U395" s="88">
        <v>4.60546875</v>
      </c>
      <c r="V395" s="88">
        <v>1.3290395026980362E-2</v>
      </c>
    </row>
    <row r="396" spans="1:22">
      <c r="A396" s="88">
        <v>1967</v>
      </c>
      <c r="B396" s="88">
        <v>3</v>
      </c>
      <c r="C396" s="88">
        <v>158.30000000000001</v>
      </c>
      <c r="D396" t="s">
        <v>1080</v>
      </c>
      <c r="E396" s="88">
        <f t="shared" si="32"/>
        <v>0.78782474082565612</v>
      </c>
      <c r="F396" s="88">
        <f t="shared" si="35"/>
        <v>0.62066782225701222</v>
      </c>
      <c r="G396" s="88">
        <f t="shared" si="33"/>
        <v>4.6171875</v>
      </c>
      <c r="H396" s="88">
        <f t="shared" si="34"/>
        <v>4.6171875</v>
      </c>
      <c r="I396" s="88">
        <f t="shared" ref="I396:I459" si="36">1/H396</f>
        <v>0.21658206429780033</v>
      </c>
      <c r="J396" s="88">
        <v>394</v>
      </c>
      <c r="U396" s="88">
        <v>4.6171875</v>
      </c>
      <c r="V396" s="88">
        <v>0.62066782225701222</v>
      </c>
    </row>
    <row r="397" spans="1:22">
      <c r="A397" s="88">
        <v>1967</v>
      </c>
      <c r="B397" s="88">
        <v>4</v>
      </c>
      <c r="C397" s="88">
        <v>98.4</v>
      </c>
      <c r="D397" t="s">
        <v>1081</v>
      </c>
      <c r="E397" s="88">
        <f t="shared" si="32"/>
        <v>0.52471753576902125</v>
      </c>
      <c r="F397" s="88">
        <f t="shared" si="35"/>
        <v>0.27532849234351409</v>
      </c>
      <c r="G397" s="88">
        <f t="shared" si="33"/>
        <v>4.62890625</v>
      </c>
      <c r="H397" s="88">
        <f t="shared" si="34"/>
        <v>4.62890625</v>
      </c>
      <c r="I397" s="88">
        <f t="shared" si="36"/>
        <v>0.21603375527426161</v>
      </c>
      <c r="J397" s="88">
        <v>395</v>
      </c>
      <c r="U397" s="88">
        <v>4.62890625</v>
      </c>
      <c r="V397" s="88">
        <v>0.27532849234351409</v>
      </c>
    </row>
    <row r="398" spans="1:22">
      <c r="A398" s="88">
        <v>1967</v>
      </c>
      <c r="B398" s="88">
        <v>5</v>
      </c>
      <c r="C398" s="88">
        <v>122.5</v>
      </c>
      <c r="D398" t="s">
        <v>1082</v>
      </c>
      <c r="E398" s="88">
        <f t="shared" si="32"/>
        <v>1.1222633582790333</v>
      </c>
      <c r="F398" s="88">
        <f t="shared" si="35"/>
        <v>1.259475045335734</v>
      </c>
      <c r="G398" s="88">
        <f t="shared" si="33"/>
        <v>4.640625</v>
      </c>
      <c r="H398" s="88">
        <f t="shared" si="34"/>
        <v>4.640625</v>
      </c>
      <c r="I398" s="88">
        <f t="shared" si="36"/>
        <v>0.21548821548821548</v>
      </c>
      <c r="J398" s="88">
        <v>396</v>
      </c>
      <c r="U398" s="88">
        <v>4.640625</v>
      </c>
      <c r="V398" s="88">
        <v>1.259475045335734</v>
      </c>
    </row>
    <row r="399" spans="1:22">
      <c r="A399" s="88">
        <v>1967</v>
      </c>
      <c r="B399" s="88">
        <v>6</v>
      </c>
      <c r="C399" s="88">
        <v>95.4</v>
      </c>
      <c r="D399" t="s">
        <v>1083</v>
      </c>
      <c r="E399" s="88">
        <f t="shared" si="32"/>
        <v>1.5010499497246759</v>
      </c>
      <c r="F399" s="88">
        <f t="shared" si="35"/>
        <v>2.2531509515684518</v>
      </c>
      <c r="G399" s="88">
        <f t="shared" si="33"/>
        <v>4.65234375</v>
      </c>
      <c r="H399" s="88">
        <f t="shared" si="34"/>
        <v>4.65234375</v>
      </c>
      <c r="I399" s="88">
        <f t="shared" si="36"/>
        <v>0.21494542401343408</v>
      </c>
      <c r="J399" s="88">
        <v>397</v>
      </c>
      <c r="U399" s="88">
        <v>4.65234375</v>
      </c>
      <c r="V399" s="88">
        <v>2.2531509515684518</v>
      </c>
    </row>
    <row r="400" spans="1:22">
      <c r="A400" s="88">
        <v>1967</v>
      </c>
      <c r="B400" s="88">
        <v>7</v>
      </c>
      <c r="C400" s="88">
        <v>129.5</v>
      </c>
      <c r="D400" t="s">
        <v>1084</v>
      </c>
      <c r="E400" s="88">
        <f t="shared" si="32"/>
        <v>0.30464833683434162</v>
      </c>
      <c r="F400" s="88">
        <f t="shared" si="35"/>
        <v>9.2810609135930464E-2</v>
      </c>
      <c r="G400" s="88">
        <f t="shared" si="33"/>
        <v>4.6640625</v>
      </c>
      <c r="H400" s="88">
        <f t="shared" si="34"/>
        <v>4.6640625</v>
      </c>
      <c r="I400" s="88">
        <f t="shared" si="36"/>
        <v>0.21440536013400335</v>
      </c>
      <c r="J400" s="88">
        <v>398</v>
      </c>
      <c r="U400" s="88">
        <v>4.6640625</v>
      </c>
      <c r="V400" s="88">
        <v>9.2810609135930464E-2</v>
      </c>
    </row>
    <row r="401" spans="1:22">
      <c r="A401" s="88">
        <v>1967</v>
      </c>
      <c r="B401" s="88">
        <v>8</v>
      </c>
      <c r="C401" s="88">
        <v>151.80000000000001</v>
      </c>
      <c r="D401" t="s">
        <v>1085</v>
      </c>
      <c r="E401" s="88">
        <f t="shared" si="32"/>
        <v>1.2016937624558139</v>
      </c>
      <c r="F401" s="88">
        <f t="shared" si="35"/>
        <v>1.4440678987252102</v>
      </c>
      <c r="G401" s="88">
        <f t="shared" si="33"/>
        <v>4.67578125</v>
      </c>
      <c r="H401" s="88">
        <f t="shared" si="34"/>
        <v>4.67578125</v>
      </c>
      <c r="I401" s="88">
        <f t="shared" si="36"/>
        <v>0.21386800334168754</v>
      </c>
      <c r="J401" s="88">
        <v>399</v>
      </c>
      <c r="U401" s="88">
        <v>4.67578125</v>
      </c>
      <c r="V401" s="88">
        <v>1.4440678987252102</v>
      </c>
    </row>
    <row r="402" spans="1:22">
      <c r="A402" s="88">
        <v>1967</v>
      </c>
      <c r="B402" s="88">
        <v>9</v>
      </c>
      <c r="C402" s="88">
        <v>108.7</v>
      </c>
      <c r="D402" t="s">
        <v>1086</v>
      </c>
      <c r="E402" s="88">
        <f t="shared" si="32"/>
        <v>0.64576630253991774</v>
      </c>
      <c r="F402" s="88">
        <f t="shared" si="35"/>
        <v>0.41701411749607659</v>
      </c>
      <c r="G402" s="88">
        <f t="shared" si="33"/>
        <v>4.6875</v>
      </c>
      <c r="H402" s="88">
        <f t="shared" si="34"/>
        <v>4.6875</v>
      </c>
      <c r="I402" s="88">
        <f t="shared" si="36"/>
        <v>0.21333333333333335</v>
      </c>
      <c r="J402" s="88">
        <v>400</v>
      </c>
      <c r="U402" s="88">
        <v>4.6875</v>
      </c>
      <c r="V402" s="88">
        <v>0.41701411749607659</v>
      </c>
    </row>
    <row r="403" spans="1:22">
      <c r="A403" s="88">
        <v>1967</v>
      </c>
      <c r="B403" s="88">
        <v>10</v>
      </c>
      <c r="C403" s="88">
        <v>125</v>
      </c>
      <c r="D403" t="s">
        <v>1087</v>
      </c>
      <c r="E403" s="88">
        <f t="shared" si="32"/>
        <v>0.76907944451096233</v>
      </c>
      <c r="F403" s="88">
        <f t="shared" si="35"/>
        <v>0.59148319196929033</v>
      </c>
      <c r="G403" s="88">
        <f t="shared" si="33"/>
        <v>4.69921875</v>
      </c>
      <c r="H403" s="88">
        <f t="shared" si="34"/>
        <v>4.69921875</v>
      </c>
      <c r="I403" s="88">
        <f t="shared" si="36"/>
        <v>0.21280133000831256</v>
      </c>
      <c r="J403" s="88">
        <v>401</v>
      </c>
      <c r="U403" s="88">
        <v>4.69921875</v>
      </c>
      <c r="V403" s="88">
        <v>0.59148319196929033</v>
      </c>
    </row>
    <row r="404" spans="1:22">
      <c r="A404" s="88">
        <v>1967</v>
      </c>
      <c r="B404" s="88">
        <v>11</v>
      </c>
      <c r="C404" s="88">
        <v>133.6</v>
      </c>
      <c r="D404" t="s">
        <v>1088</v>
      </c>
      <c r="E404" s="88">
        <f t="shared" si="32"/>
        <v>1.0388011653435529</v>
      </c>
      <c r="F404" s="88">
        <f t="shared" si="35"/>
        <v>1.0791078611191236</v>
      </c>
      <c r="G404" s="88">
        <f t="shared" si="33"/>
        <v>4.7109375</v>
      </c>
      <c r="H404" s="88">
        <f t="shared" si="34"/>
        <v>4.7109375</v>
      </c>
      <c r="I404" s="88">
        <f t="shared" si="36"/>
        <v>0.21227197346600332</v>
      </c>
      <c r="J404" s="88">
        <v>402</v>
      </c>
      <c r="U404" s="88">
        <v>4.7109375</v>
      </c>
      <c r="V404" s="88">
        <v>1.0791078611191236</v>
      </c>
    </row>
    <row r="405" spans="1:22">
      <c r="A405" s="88">
        <v>1967</v>
      </c>
      <c r="B405" s="88">
        <v>12</v>
      </c>
      <c r="C405" s="88">
        <v>179</v>
      </c>
      <c r="D405" t="s">
        <v>1089</v>
      </c>
      <c r="E405" s="88">
        <f t="shared" si="32"/>
        <v>0.86786062714504686</v>
      </c>
      <c r="F405" s="88">
        <f t="shared" si="35"/>
        <v>0.75318206814859401</v>
      </c>
      <c r="G405" s="88">
        <f t="shared" si="33"/>
        <v>4.72265625</v>
      </c>
      <c r="H405" s="88">
        <f t="shared" si="34"/>
        <v>4.72265625</v>
      </c>
      <c r="I405" s="88">
        <f t="shared" si="36"/>
        <v>0.21174524400330852</v>
      </c>
      <c r="J405" s="88">
        <v>403</v>
      </c>
      <c r="U405" s="88">
        <v>4.72265625</v>
      </c>
      <c r="V405" s="88">
        <v>0.75318206814859401</v>
      </c>
    </row>
    <row r="406" spans="1:22">
      <c r="A406" s="88">
        <v>1968</v>
      </c>
      <c r="B406" s="88">
        <v>1</v>
      </c>
      <c r="C406" s="88">
        <v>172.5</v>
      </c>
      <c r="D406" t="s">
        <v>1090</v>
      </c>
      <c r="E406" s="88">
        <f t="shared" si="32"/>
        <v>0.77912215292297704</v>
      </c>
      <c r="F406" s="88">
        <f t="shared" si="35"/>
        <v>0.60703132917533487</v>
      </c>
      <c r="G406" s="88">
        <f t="shared" si="33"/>
        <v>4.734375</v>
      </c>
      <c r="H406" s="88">
        <f t="shared" si="34"/>
        <v>4.734375</v>
      </c>
      <c r="I406" s="88">
        <f t="shared" si="36"/>
        <v>0.21122112211221122</v>
      </c>
      <c r="J406" s="88">
        <v>404</v>
      </c>
      <c r="U406" s="88">
        <v>4.734375</v>
      </c>
      <c r="V406" s="88">
        <v>0.60703132917533487</v>
      </c>
    </row>
    <row r="407" spans="1:22">
      <c r="A407" s="88">
        <v>1968</v>
      </c>
      <c r="B407" s="88">
        <v>2</v>
      </c>
      <c r="C407" s="88">
        <v>158.5</v>
      </c>
      <c r="D407" t="s">
        <v>1091</v>
      </c>
      <c r="E407" s="88">
        <f t="shared" si="32"/>
        <v>1.376446417292204</v>
      </c>
      <c r="F407" s="88">
        <f t="shared" si="35"/>
        <v>1.894604739676544</v>
      </c>
      <c r="G407" s="88">
        <f t="shared" si="33"/>
        <v>4.74609375</v>
      </c>
      <c r="H407" s="88">
        <f t="shared" si="34"/>
        <v>4.74609375</v>
      </c>
      <c r="I407" s="88">
        <f t="shared" si="36"/>
        <v>0.21069958847736625</v>
      </c>
      <c r="J407" s="88">
        <v>405</v>
      </c>
      <c r="U407" s="88">
        <v>4.74609375</v>
      </c>
      <c r="V407" s="88">
        <v>1.894604739676544</v>
      </c>
    </row>
    <row r="408" spans="1:22">
      <c r="A408" s="88">
        <v>1968</v>
      </c>
      <c r="B408" s="88">
        <v>3</v>
      </c>
      <c r="C408" s="88">
        <v>130.5</v>
      </c>
      <c r="D408" t="s">
        <v>1092</v>
      </c>
      <c r="E408" s="88">
        <f t="shared" si="32"/>
        <v>1.2489376676720045</v>
      </c>
      <c r="F408" s="88">
        <f t="shared" si="35"/>
        <v>1.5598452977299864</v>
      </c>
      <c r="G408" s="88">
        <f t="shared" si="33"/>
        <v>4.7578125</v>
      </c>
      <c r="H408" s="88">
        <f t="shared" si="34"/>
        <v>4.7578125</v>
      </c>
      <c r="I408" s="88">
        <f t="shared" si="36"/>
        <v>0.21018062397372742</v>
      </c>
      <c r="J408" s="88">
        <v>406</v>
      </c>
      <c r="U408" s="88">
        <v>4.7578125</v>
      </c>
      <c r="V408" s="88">
        <v>1.5598452977299864</v>
      </c>
    </row>
    <row r="409" spans="1:22">
      <c r="A409" s="88">
        <v>1968</v>
      </c>
      <c r="B409" s="88">
        <v>4</v>
      </c>
      <c r="C409" s="88">
        <v>115</v>
      </c>
      <c r="D409" t="s">
        <v>1093</v>
      </c>
      <c r="E409" s="88">
        <f t="shared" si="32"/>
        <v>0.84808499742111187</v>
      </c>
      <c r="F409" s="88">
        <f t="shared" si="35"/>
        <v>0.71924816285076731</v>
      </c>
      <c r="G409" s="88">
        <f t="shared" si="33"/>
        <v>4.76953125</v>
      </c>
      <c r="H409" s="88">
        <f t="shared" si="34"/>
        <v>4.76953125</v>
      </c>
      <c r="I409" s="88">
        <f t="shared" si="36"/>
        <v>0.20966420966420968</v>
      </c>
      <c r="J409" s="88">
        <v>407</v>
      </c>
      <c r="U409" s="88">
        <v>4.76953125</v>
      </c>
      <c r="V409" s="88">
        <v>0.71924816285076731</v>
      </c>
    </row>
    <row r="410" spans="1:22">
      <c r="A410" s="88">
        <v>1968</v>
      </c>
      <c r="B410" s="88">
        <v>5</v>
      </c>
      <c r="C410" s="88">
        <v>180</v>
      </c>
      <c r="D410" t="s">
        <v>1094</v>
      </c>
      <c r="E410" s="88">
        <f t="shared" si="32"/>
        <v>1.4867843184736087</v>
      </c>
      <c r="F410" s="88">
        <f t="shared" si="35"/>
        <v>2.2105276096590329</v>
      </c>
      <c r="G410" s="88">
        <f t="shared" si="33"/>
        <v>4.78125</v>
      </c>
      <c r="H410" s="88">
        <f t="shared" si="34"/>
        <v>4.78125</v>
      </c>
      <c r="I410" s="88">
        <f t="shared" si="36"/>
        <v>0.20915032679738563</v>
      </c>
      <c r="J410" s="88">
        <v>408</v>
      </c>
      <c r="U410" s="88">
        <v>4.78125</v>
      </c>
      <c r="V410" s="88">
        <v>2.2105276096590329</v>
      </c>
    </row>
    <row r="411" spans="1:22">
      <c r="A411" s="88">
        <v>1968</v>
      </c>
      <c r="B411" s="88">
        <v>6</v>
      </c>
      <c r="C411" s="88">
        <v>156.19999999999999</v>
      </c>
      <c r="D411" t="s">
        <v>1095</v>
      </c>
      <c r="E411" s="88">
        <f t="shared" si="32"/>
        <v>1.2031994720088761</v>
      </c>
      <c r="F411" s="88">
        <f t="shared" si="35"/>
        <v>1.4476889694424382</v>
      </c>
      <c r="G411" s="88">
        <f t="shared" si="33"/>
        <v>4.79296875</v>
      </c>
      <c r="H411" s="88">
        <f t="shared" si="34"/>
        <v>4.79296875</v>
      </c>
      <c r="I411" s="88">
        <f t="shared" si="36"/>
        <v>0.20863895680521596</v>
      </c>
      <c r="J411" s="88">
        <v>409</v>
      </c>
      <c r="U411" s="88">
        <v>4.79296875</v>
      </c>
      <c r="V411" s="88">
        <v>1.4476889694424382</v>
      </c>
    </row>
    <row r="412" spans="1:22">
      <c r="A412" s="88">
        <v>1968</v>
      </c>
      <c r="B412" s="88">
        <v>7</v>
      </c>
      <c r="C412" s="88">
        <v>136.19999999999999</v>
      </c>
      <c r="D412" t="s">
        <v>1096</v>
      </c>
      <c r="E412" s="88">
        <f t="shared" si="32"/>
        <v>0.80576435019972048</v>
      </c>
      <c r="F412" s="88">
        <f t="shared" si="35"/>
        <v>0.64925618805277774</v>
      </c>
      <c r="G412" s="88">
        <f t="shared" si="33"/>
        <v>4.8046875</v>
      </c>
      <c r="H412" s="88">
        <f t="shared" si="34"/>
        <v>4.8046875</v>
      </c>
      <c r="I412" s="88">
        <f t="shared" si="36"/>
        <v>0.20813008130081301</v>
      </c>
      <c r="J412" s="88">
        <v>410</v>
      </c>
      <c r="U412" s="88">
        <v>4.8046875</v>
      </c>
      <c r="V412" s="88">
        <v>0.64925618805277774</v>
      </c>
    </row>
    <row r="413" spans="1:22">
      <c r="A413" s="88">
        <v>1968</v>
      </c>
      <c r="B413" s="88">
        <v>8</v>
      </c>
      <c r="C413" s="88">
        <v>154.80000000000001</v>
      </c>
      <c r="D413" t="s">
        <v>1097</v>
      </c>
      <c r="E413" s="88">
        <f t="shared" si="32"/>
        <v>0.73765561461259055</v>
      </c>
      <c r="F413" s="88">
        <f t="shared" si="35"/>
        <v>0.54413580576947873</v>
      </c>
      <c r="G413" s="88">
        <f t="shared" si="33"/>
        <v>4.81640625</v>
      </c>
      <c r="H413" s="88">
        <f t="shared" si="34"/>
        <v>4.81640625</v>
      </c>
      <c r="I413" s="88">
        <f t="shared" si="36"/>
        <v>0.20762368207623683</v>
      </c>
      <c r="J413" s="88">
        <v>411</v>
      </c>
      <c r="U413" s="88">
        <v>4.81640625</v>
      </c>
      <c r="V413" s="88">
        <v>0.54413580576947873</v>
      </c>
    </row>
    <row r="414" spans="1:22">
      <c r="A414" s="88">
        <v>1968</v>
      </c>
      <c r="B414" s="88">
        <v>9</v>
      </c>
      <c r="C414" s="88">
        <v>166</v>
      </c>
      <c r="D414" t="s">
        <v>1098</v>
      </c>
      <c r="E414" s="88">
        <f t="shared" si="32"/>
        <v>1.8734351500271476</v>
      </c>
      <c r="F414" s="88">
        <f t="shared" si="35"/>
        <v>3.509759261357241</v>
      </c>
      <c r="G414" s="88">
        <f t="shared" si="33"/>
        <v>4.828125</v>
      </c>
      <c r="H414" s="88">
        <f t="shared" si="34"/>
        <v>4.828125</v>
      </c>
      <c r="I414" s="88">
        <f t="shared" si="36"/>
        <v>0.20711974110032363</v>
      </c>
      <c r="J414" s="88">
        <v>412</v>
      </c>
      <c r="U414" s="88">
        <v>4.828125</v>
      </c>
      <c r="V414" s="88">
        <v>3.509759261357241</v>
      </c>
    </row>
    <row r="415" spans="1:22">
      <c r="A415" s="88">
        <v>1968</v>
      </c>
      <c r="B415" s="88">
        <v>10</v>
      </c>
      <c r="C415" s="88">
        <v>152.5</v>
      </c>
      <c r="D415" t="s">
        <v>1099</v>
      </c>
      <c r="E415" s="88">
        <f t="shared" si="32"/>
        <v>1.2054056630312711</v>
      </c>
      <c r="F415" s="88">
        <f t="shared" si="35"/>
        <v>1.4530028124678582</v>
      </c>
      <c r="G415" s="88">
        <f t="shared" si="33"/>
        <v>4.83984375</v>
      </c>
      <c r="H415" s="88">
        <f t="shared" si="34"/>
        <v>4.83984375</v>
      </c>
      <c r="I415" s="88">
        <f t="shared" si="36"/>
        <v>0.20661824051654559</v>
      </c>
      <c r="J415" s="88">
        <v>413</v>
      </c>
      <c r="U415" s="88">
        <v>4.83984375</v>
      </c>
      <c r="V415" s="88">
        <v>1.4530028124678582</v>
      </c>
    </row>
    <row r="416" spans="1:22">
      <c r="A416" s="88">
        <v>1968</v>
      </c>
      <c r="B416" s="88">
        <v>11</v>
      </c>
      <c r="C416" s="88">
        <v>121.7</v>
      </c>
      <c r="D416" t="s">
        <v>1100</v>
      </c>
      <c r="E416" s="88">
        <f t="shared" si="32"/>
        <v>0.82805941236145053</v>
      </c>
      <c r="F416" s="88">
        <f t="shared" si="35"/>
        <v>0.68568239040039081</v>
      </c>
      <c r="G416" s="88">
        <f t="shared" si="33"/>
        <v>4.8515625</v>
      </c>
      <c r="H416" s="88">
        <f t="shared" si="34"/>
        <v>4.8515625</v>
      </c>
      <c r="I416" s="88">
        <f t="shared" si="36"/>
        <v>0.20611916264090177</v>
      </c>
      <c r="J416" s="88">
        <v>414</v>
      </c>
      <c r="U416" s="88">
        <v>4.8515625</v>
      </c>
      <c r="V416" s="88">
        <v>0.68568239040039081</v>
      </c>
    </row>
    <row r="417" spans="1:22">
      <c r="A417" s="88">
        <v>1968</v>
      </c>
      <c r="B417" s="88">
        <v>12</v>
      </c>
      <c r="C417" s="88">
        <v>155.5</v>
      </c>
      <c r="D417" t="s">
        <v>1101</v>
      </c>
      <c r="E417" s="88">
        <f t="shared" si="32"/>
        <v>1.0472220236006475</v>
      </c>
      <c r="F417" s="88">
        <f t="shared" si="35"/>
        <v>1.0966739667142351</v>
      </c>
      <c r="G417" s="88">
        <f t="shared" si="33"/>
        <v>4.86328125</v>
      </c>
      <c r="H417" s="88">
        <f t="shared" si="34"/>
        <v>4.86328125</v>
      </c>
      <c r="I417" s="88">
        <f t="shared" si="36"/>
        <v>0.20562248995983937</v>
      </c>
      <c r="J417" s="88">
        <v>415</v>
      </c>
      <c r="U417" s="88">
        <v>4.86328125</v>
      </c>
      <c r="V417" s="88">
        <v>1.0966739667142351</v>
      </c>
    </row>
    <row r="418" spans="1:22">
      <c r="A418" s="88">
        <v>1969</v>
      </c>
      <c r="B418" s="88">
        <v>1</v>
      </c>
      <c r="C418" s="88">
        <v>147.80000000000001</v>
      </c>
      <c r="D418" t="s">
        <v>1102</v>
      </c>
      <c r="E418" s="88">
        <f t="shared" si="32"/>
        <v>0.65803128785527065</v>
      </c>
      <c r="F418" s="88">
        <f t="shared" si="35"/>
        <v>0.43300517579646608</v>
      </c>
      <c r="G418" s="88">
        <f t="shared" si="33"/>
        <v>4.875</v>
      </c>
      <c r="H418" s="88">
        <f t="shared" si="34"/>
        <v>4.875</v>
      </c>
      <c r="I418" s="88">
        <f t="shared" si="36"/>
        <v>0.20512820512820512</v>
      </c>
      <c r="J418" s="88">
        <v>416</v>
      </c>
      <c r="U418" s="88">
        <v>4.875</v>
      </c>
      <c r="V418" s="88">
        <v>0.43300517579646608</v>
      </c>
    </row>
    <row r="419" spans="1:22">
      <c r="A419" s="88">
        <v>1969</v>
      </c>
      <c r="B419" s="88">
        <v>2</v>
      </c>
      <c r="C419" s="88">
        <v>170.5</v>
      </c>
      <c r="D419" t="s">
        <v>1103</v>
      </c>
      <c r="E419" s="88">
        <f t="shared" si="32"/>
        <v>1.2667418026620552</v>
      </c>
      <c r="F419" s="88">
        <f t="shared" si="35"/>
        <v>1.6046347946115131</v>
      </c>
      <c r="G419" s="88">
        <f t="shared" si="33"/>
        <v>4.88671875</v>
      </c>
      <c r="H419" s="88">
        <f t="shared" si="34"/>
        <v>4.88671875</v>
      </c>
      <c r="I419" s="88">
        <f t="shared" si="36"/>
        <v>0.20463629096722621</v>
      </c>
      <c r="J419" s="88">
        <v>417</v>
      </c>
      <c r="U419" s="88">
        <v>4.88671875</v>
      </c>
      <c r="V419" s="88">
        <v>1.6046347946115131</v>
      </c>
    </row>
    <row r="420" spans="1:22">
      <c r="A420" s="88">
        <v>1969</v>
      </c>
      <c r="B420" s="88">
        <v>3</v>
      </c>
      <c r="C420" s="88">
        <v>192.3</v>
      </c>
      <c r="D420" t="s">
        <v>1104</v>
      </c>
      <c r="E420" s="88">
        <f t="shared" si="32"/>
        <v>1.2203627697140003</v>
      </c>
      <c r="F420" s="88">
        <f t="shared" si="35"/>
        <v>1.4892852897040261</v>
      </c>
      <c r="G420" s="88">
        <f t="shared" si="33"/>
        <v>4.8984375</v>
      </c>
      <c r="H420" s="88">
        <f t="shared" si="34"/>
        <v>4.8984375</v>
      </c>
      <c r="I420" s="88">
        <f t="shared" si="36"/>
        <v>0.20414673046251994</v>
      </c>
      <c r="J420" s="88">
        <v>418</v>
      </c>
      <c r="U420" s="88">
        <v>4.8984375</v>
      </c>
      <c r="V420" s="88">
        <v>1.4892852897040261</v>
      </c>
    </row>
    <row r="421" spans="1:22">
      <c r="A421" s="88">
        <v>1969</v>
      </c>
      <c r="B421" s="88">
        <v>4</v>
      </c>
      <c r="C421" s="88">
        <v>151.1</v>
      </c>
      <c r="D421" t="s">
        <v>1105</v>
      </c>
      <c r="E421" s="88">
        <f t="shared" si="32"/>
        <v>0.65648260452476148</v>
      </c>
      <c r="F421" s="88">
        <f t="shared" si="35"/>
        <v>0.43096941004361439</v>
      </c>
      <c r="G421" s="88">
        <f t="shared" si="33"/>
        <v>4.91015625</v>
      </c>
      <c r="H421" s="88">
        <f t="shared" si="34"/>
        <v>4.91015625</v>
      </c>
      <c r="I421" s="88">
        <f t="shared" si="36"/>
        <v>0.20365950676213207</v>
      </c>
      <c r="J421" s="88">
        <v>419</v>
      </c>
      <c r="U421" s="88">
        <v>4.91015625</v>
      </c>
      <c r="V421" s="88">
        <v>0.43096941004361439</v>
      </c>
    </row>
    <row r="422" spans="1:22">
      <c r="A422" s="88">
        <v>1969</v>
      </c>
      <c r="B422" s="88">
        <v>5</v>
      </c>
      <c r="C422" s="88">
        <v>169.9</v>
      </c>
      <c r="D422" t="s">
        <v>1106</v>
      </c>
      <c r="E422" s="88">
        <f t="shared" si="32"/>
        <v>1.2132014439228651</v>
      </c>
      <c r="F422" s="88">
        <f t="shared" si="35"/>
        <v>1.4718577435365248</v>
      </c>
      <c r="G422" s="88">
        <f t="shared" si="33"/>
        <v>4.921875</v>
      </c>
      <c r="H422" s="88">
        <f t="shared" si="34"/>
        <v>4.921875</v>
      </c>
      <c r="I422" s="88">
        <f t="shared" si="36"/>
        <v>0.20317460317460317</v>
      </c>
      <c r="J422" s="88">
        <v>420</v>
      </c>
      <c r="U422" s="88">
        <v>4.921875</v>
      </c>
      <c r="V422" s="88">
        <v>1.4718577435365248</v>
      </c>
    </row>
    <row r="423" spans="1:22">
      <c r="A423" s="88">
        <v>1969</v>
      </c>
      <c r="B423" s="88">
        <v>6</v>
      </c>
      <c r="C423" s="88">
        <v>150.1</v>
      </c>
      <c r="D423" t="s">
        <v>1107</v>
      </c>
      <c r="E423" s="88">
        <f t="shared" si="32"/>
        <v>0.86099920748466763</v>
      </c>
      <c r="F423" s="88">
        <f t="shared" si="35"/>
        <v>0.74131963528922573</v>
      </c>
      <c r="G423" s="88">
        <f t="shared" si="33"/>
        <v>4.93359375</v>
      </c>
      <c r="H423" s="88">
        <f t="shared" si="34"/>
        <v>4.93359375</v>
      </c>
      <c r="I423" s="88">
        <f t="shared" si="36"/>
        <v>0.20269200316706254</v>
      </c>
      <c r="J423" s="88">
        <v>421</v>
      </c>
      <c r="U423" s="88">
        <v>4.93359375</v>
      </c>
      <c r="V423" s="88">
        <v>0.74131963528922573</v>
      </c>
    </row>
    <row r="424" spans="1:22">
      <c r="A424" s="88">
        <v>1969</v>
      </c>
      <c r="B424" s="88">
        <v>7</v>
      </c>
      <c r="C424" s="88">
        <v>137.1</v>
      </c>
      <c r="D424" t="s">
        <v>1108</v>
      </c>
      <c r="E424" s="88">
        <f t="shared" si="32"/>
        <v>0.93007008080542219</v>
      </c>
      <c r="F424" s="88">
        <f t="shared" si="35"/>
        <v>0.86503035520940452</v>
      </c>
      <c r="G424" s="88">
        <f t="shared" si="33"/>
        <v>4.9453125</v>
      </c>
      <c r="H424" s="88">
        <f t="shared" si="34"/>
        <v>4.9453125</v>
      </c>
      <c r="I424" s="88">
        <f t="shared" si="36"/>
        <v>0.20221169036334913</v>
      </c>
      <c r="J424" s="88">
        <v>422</v>
      </c>
      <c r="U424" s="88">
        <v>4.9453125</v>
      </c>
      <c r="V424" s="88">
        <v>0.86503035520940452</v>
      </c>
    </row>
    <row r="425" spans="1:22">
      <c r="A425" s="88">
        <v>1969</v>
      </c>
      <c r="B425" s="88">
        <v>8</v>
      </c>
      <c r="C425" s="88">
        <v>138.80000000000001</v>
      </c>
      <c r="D425" t="s">
        <v>1109</v>
      </c>
      <c r="E425" s="88">
        <f t="shared" si="32"/>
        <v>0.43231685212920767</v>
      </c>
      <c r="F425" s="88">
        <f t="shared" si="35"/>
        <v>0.18689786063490721</v>
      </c>
      <c r="G425" s="88">
        <f t="shared" si="33"/>
        <v>4.95703125</v>
      </c>
      <c r="H425" s="88">
        <f t="shared" si="34"/>
        <v>4.95703125</v>
      </c>
      <c r="I425" s="88">
        <f t="shared" si="36"/>
        <v>0.20173364854215919</v>
      </c>
      <c r="J425" s="88">
        <v>423</v>
      </c>
      <c r="U425" s="88">
        <v>4.95703125</v>
      </c>
      <c r="V425" s="88">
        <v>0.18689786063490721</v>
      </c>
    </row>
    <row r="426" spans="1:22">
      <c r="A426" s="88">
        <v>1969</v>
      </c>
      <c r="B426" s="88">
        <v>9</v>
      </c>
      <c r="C426" s="88">
        <v>129.30000000000001</v>
      </c>
      <c r="D426" t="s">
        <v>1110</v>
      </c>
      <c r="E426" s="88">
        <f t="shared" si="32"/>
        <v>0.94285820879373106</v>
      </c>
      <c r="F426" s="88">
        <f t="shared" si="35"/>
        <v>0.88898160188972297</v>
      </c>
      <c r="G426" s="88">
        <f t="shared" si="33"/>
        <v>4.96875</v>
      </c>
      <c r="H426" s="88">
        <f t="shared" si="34"/>
        <v>4.96875</v>
      </c>
      <c r="I426" s="88">
        <f t="shared" si="36"/>
        <v>0.20125786163522014</v>
      </c>
      <c r="J426" s="88">
        <v>424</v>
      </c>
      <c r="U426" s="88">
        <v>4.96875</v>
      </c>
      <c r="V426" s="88">
        <v>0.88898160188972297</v>
      </c>
    </row>
    <row r="427" spans="1:22">
      <c r="A427" s="88">
        <v>1969</v>
      </c>
      <c r="B427" s="88">
        <v>10</v>
      </c>
      <c r="C427" s="88">
        <v>135.4</v>
      </c>
      <c r="D427" t="s">
        <v>1111</v>
      </c>
      <c r="E427" s="88">
        <f t="shared" si="32"/>
        <v>0.86500528437028257</v>
      </c>
      <c r="F427" s="88">
        <f t="shared" si="35"/>
        <v>0.74823414198851346</v>
      </c>
      <c r="G427" s="88">
        <f t="shared" si="33"/>
        <v>4.98046875</v>
      </c>
      <c r="H427" s="88">
        <f t="shared" si="34"/>
        <v>4.98046875</v>
      </c>
      <c r="I427" s="88">
        <f t="shared" si="36"/>
        <v>0.20078431372549019</v>
      </c>
      <c r="J427" s="88">
        <v>425</v>
      </c>
      <c r="U427" s="88">
        <v>4.98046875</v>
      </c>
      <c r="V427" s="88">
        <v>0.74823414198851346</v>
      </c>
    </row>
    <row r="428" spans="1:22">
      <c r="A428" s="88">
        <v>1969</v>
      </c>
      <c r="B428" s="88">
        <v>11</v>
      </c>
      <c r="C428" s="88">
        <v>132.4</v>
      </c>
      <c r="D428" t="s">
        <v>1112</v>
      </c>
      <c r="E428" s="88">
        <f t="shared" si="32"/>
        <v>0.73743613736729985</v>
      </c>
      <c r="F428" s="88">
        <f t="shared" si="35"/>
        <v>0.54381205669520316</v>
      </c>
      <c r="G428" s="88">
        <f t="shared" si="33"/>
        <v>4.9921875</v>
      </c>
      <c r="H428" s="88">
        <f t="shared" si="34"/>
        <v>4.9921875</v>
      </c>
      <c r="I428" s="88">
        <f t="shared" si="36"/>
        <v>0.20031298904538342</v>
      </c>
      <c r="J428" s="88">
        <v>426</v>
      </c>
      <c r="U428" s="88">
        <v>4.9921875</v>
      </c>
      <c r="V428" s="88">
        <v>0.54381205669520316</v>
      </c>
    </row>
    <row r="429" spans="1:22">
      <c r="A429" s="88">
        <v>1969</v>
      </c>
      <c r="B429" s="88">
        <v>12</v>
      </c>
      <c r="C429" s="88">
        <v>138.6</v>
      </c>
      <c r="D429" t="s">
        <v>1113</v>
      </c>
      <c r="E429" s="88">
        <f t="shared" si="32"/>
        <v>0.47801360278134369</v>
      </c>
      <c r="F429" s="88">
        <f t="shared" si="35"/>
        <v>0.22849700444400023</v>
      </c>
      <c r="G429" s="88">
        <f t="shared" si="33"/>
        <v>5.00390625</v>
      </c>
      <c r="H429" s="88">
        <f t="shared" si="34"/>
        <v>5.00390625</v>
      </c>
      <c r="I429" s="88">
        <f t="shared" si="36"/>
        <v>0.19984387197501952</v>
      </c>
      <c r="J429" s="88">
        <v>427</v>
      </c>
      <c r="U429" s="88">
        <v>5.00390625</v>
      </c>
      <c r="V429" s="88">
        <v>0.22849700444400023</v>
      </c>
    </row>
    <row r="430" spans="1:22">
      <c r="A430" s="88">
        <v>1970</v>
      </c>
      <c r="B430" s="88">
        <v>1</v>
      </c>
      <c r="C430" s="88">
        <v>157.9</v>
      </c>
      <c r="D430" t="s">
        <v>1114</v>
      </c>
      <c r="E430" s="88">
        <f t="shared" si="32"/>
        <v>0.59786849170678658</v>
      </c>
      <c r="F430" s="88">
        <f t="shared" si="35"/>
        <v>0.35744673337574795</v>
      </c>
      <c r="G430" s="88">
        <f t="shared" si="33"/>
        <v>5.015625</v>
      </c>
      <c r="H430" s="88">
        <f t="shared" si="34"/>
        <v>5.015625</v>
      </c>
      <c r="I430" s="88">
        <f t="shared" si="36"/>
        <v>0.19937694704049844</v>
      </c>
      <c r="J430" s="88">
        <v>428</v>
      </c>
      <c r="U430" s="88">
        <v>5.015625</v>
      </c>
      <c r="V430" s="88">
        <v>0.35744673337574795</v>
      </c>
    </row>
    <row r="431" spans="1:22">
      <c r="A431" s="88">
        <v>1970</v>
      </c>
      <c r="B431" s="88">
        <v>2</v>
      </c>
      <c r="C431" s="88">
        <v>180.8</v>
      </c>
      <c r="D431" t="s">
        <v>1115</v>
      </c>
      <c r="E431" s="88">
        <f t="shared" si="32"/>
        <v>1.3735707603534786</v>
      </c>
      <c r="F431" s="88">
        <f t="shared" si="35"/>
        <v>1.8866966336980333</v>
      </c>
      <c r="G431" s="88">
        <f t="shared" si="33"/>
        <v>5.02734375</v>
      </c>
      <c r="H431" s="88">
        <f t="shared" si="34"/>
        <v>5.02734375</v>
      </c>
      <c r="I431" s="88">
        <f t="shared" si="36"/>
        <v>0.19891219891219891</v>
      </c>
      <c r="J431" s="88">
        <v>429</v>
      </c>
      <c r="U431" s="88">
        <v>5.02734375</v>
      </c>
      <c r="V431" s="88">
        <v>1.8866966336980333</v>
      </c>
    </row>
    <row r="432" spans="1:22">
      <c r="A432" s="88">
        <v>1970</v>
      </c>
      <c r="B432" s="88">
        <v>3</v>
      </c>
      <c r="C432" s="88">
        <v>145.69999999999999</v>
      </c>
      <c r="D432" t="s">
        <v>1116</v>
      </c>
      <c r="E432" s="88">
        <f t="shared" si="32"/>
        <v>1.2126106277120146</v>
      </c>
      <c r="F432" s="88">
        <f t="shared" si="35"/>
        <v>1.4704245344401259</v>
      </c>
      <c r="G432" s="88">
        <f t="shared" si="33"/>
        <v>5.0390625</v>
      </c>
      <c r="H432" s="88">
        <f t="shared" si="34"/>
        <v>5.0390625</v>
      </c>
      <c r="I432" s="88">
        <f t="shared" si="36"/>
        <v>0.19844961240310077</v>
      </c>
      <c r="J432" s="88">
        <v>430</v>
      </c>
      <c r="U432" s="88">
        <v>5.0390625</v>
      </c>
      <c r="V432" s="88">
        <v>1.4704245344401259</v>
      </c>
    </row>
    <row r="433" spans="1:22">
      <c r="A433" s="88">
        <v>1970</v>
      </c>
      <c r="B433" s="88">
        <v>4</v>
      </c>
      <c r="C433" s="88">
        <v>155.1</v>
      </c>
      <c r="D433" t="s">
        <v>1117</v>
      </c>
      <c r="E433" s="88">
        <f t="shared" si="32"/>
        <v>0.35692585976882335</v>
      </c>
      <c r="F433" s="88">
        <f t="shared" si="35"/>
        <v>0.12739606937171374</v>
      </c>
      <c r="G433" s="88">
        <f t="shared" si="33"/>
        <v>5.05078125</v>
      </c>
      <c r="H433" s="88">
        <f t="shared" si="34"/>
        <v>5.05078125</v>
      </c>
      <c r="I433" s="88">
        <f t="shared" si="36"/>
        <v>0.19798917246713071</v>
      </c>
      <c r="J433" s="88">
        <v>431</v>
      </c>
      <c r="U433" s="88">
        <v>5.05078125</v>
      </c>
      <c r="V433" s="88">
        <v>0.12739606937171374</v>
      </c>
    </row>
    <row r="434" spans="1:22">
      <c r="A434" s="88">
        <v>1970</v>
      </c>
      <c r="B434" s="88">
        <v>5</v>
      </c>
      <c r="C434" s="88">
        <v>180.5</v>
      </c>
      <c r="D434" t="s">
        <v>1118</v>
      </c>
      <c r="E434" s="88">
        <f t="shared" si="32"/>
        <v>0.70384691798125232</v>
      </c>
      <c r="F434" s="88">
        <f t="shared" si="35"/>
        <v>0.49540048395170772</v>
      </c>
      <c r="G434" s="88">
        <f t="shared" si="33"/>
        <v>5.0625</v>
      </c>
      <c r="H434" s="88">
        <f t="shared" si="34"/>
        <v>5.0625</v>
      </c>
      <c r="I434" s="88">
        <f t="shared" si="36"/>
        <v>0.19753086419753085</v>
      </c>
      <c r="J434" s="88">
        <v>432</v>
      </c>
      <c r="U434" s="88">
        <v>5.0625</v>
      </c>
      <c r="V434" s="88">
        <v>0.49540048395170772</v>
      </c>
    </row>
    <row r="435" spans="1:22">
      <c r="A435" s="88">
        <v>1970</v>
      </c>
      <c r="B435" s="88">
        <v>6</v>
      </c>
      <c r="C435" s="88">
        <v>151.30000000000001</v>
      </c>
      <c r="D435" t="s">
        <v>1119</v>
      </c>
      <c r="E435" s="88">
        <f t="shared" si="32"/>
        <v>0.57665354781246181</v>
      </c>
      <c r="F435" s="88">
        <f t="shared" si="35"/>
        <v>0.33252931420469917</v>
      </c>
      <c r="G435" s="88">
        <f t="shared" si="33"/>
        <v>5.07421875</v>
      </c>
      <c r="H435" s="88">
        <f t="shared" si="34"/>
        <v>5.07421875</v>
      </c>
      <c r="I435" s="88">
        <f t="shared" si="36"/>
        <v>0.19707467282525018</v>
      </c>
      <c r="J435" s="88">
        <v>433</v>
      </c>
      <c r="U435" s="88">
        <v>5.07421875</v>
      </c>
      <c r="V435" s="88">
        <v>0.33252931420469917</v>
      </c>
    </row>
    <row r="436" spans="1:22">
      <c r="A436" s="88">
        <v>1970</v>
      </c>
      <c r="B436" s="88">
        <v>7</v>
      </c>
      <c r="C436" s="88">
        <v>159.30000000000001</v>
      </c>
      <c r="D436" t="s">
        <v>1120</v>
      </c>
      <c r="E436" s="88">
        <f t="shared" si="32"/>
        <v>2.0475340364022445</v>
      </c>
      <c r="F436" s="88">
        <f t="shared" si="35"/>
        <v>4.1923956302256684</v>
      </c>
      <c r="G436" s="88">
        <f t="shared" si="33"/>
        <v>5.0859375</v>
      </c>
      <c r="H436" s="88">
        <f t="shared" si="34"/>
        <v>5.0859375</v>
      </c>
      <c r="I436" s="88">
        <f t="shared" si="36"/>
        <v>0.19662058371735791</v>
      </c>
      <c r="J436" s="88">
        <v>434</v>
      </c>
      <c r="U436" s="88">
        <v>5.0859375</v>
      </c>
      <c r="V436" s="88">
        <v>4.1923956302256684</v>
      </c>
    </row>
    <row r="437" spans="1:22">
      <c r="A437" s="88">
        <v>1970</v>
      </c>
      <c r="B437" s="88">
        <v>8</v>
      </c>
      <c r="C437" s="88">
        <v>131.69999999999999</v>
      </c>
      <c r="D437" t="s">
        <v>1121</v>
      </c>
      <c r="E437" s="88">
        <f t="shared" si="32"/>
        <v>0.38922559791356404</v>
      </c>
      <c r="F437" s="88">
        <f t="shared" si="35"/>
        <v>0.15149656607117143</v>
      </c>
      <c r="G437" s="88">
        <f t="shared" si="33"/>
        <v>5.09765625</v>
      </c>
      <c r="H437" s="88">
        <f t="shared" si="34"/>
        <v>5.09765625</v>
      </c>
      <c r="I437" s="88">
        <f t="shared" si="36"/>
        <v>0.19616858237547893</v>
      </c>
      <c r="J437" s="88">
        <v>435</v>
      </c>
      <c r="U437" s="88">
        <v>5.09765625</v>
      </c>
      <c r="V437" s="88">
        <v>0.15149656607117143</v>
      </c>
    </row>
    <row r="438" spans="1:22">
      <c r="A438" s="88">
        <v>1970</v>
      </c>
      <c r="B438" s="88">
        <v>9</v>
      </c>
      <c r="C438" s="88">
        <v>140.80000000000001</v>
      </c>
      <c r="D438" t="s">
        <v>1122</v>
      </c>
      <c r="E438" s="88">
        <f t="shared" si="32"/>
        <v>0.13684321538648161</v>
      </c>
      <c r="F438" s="88">
        <f t="shared" si="35"/>
        <v>1.8726065597310999E-2</v>
      </c>
      <c r="G438" s="88">
        <f t="shared" si="33"/>
        <v>5.109375</v>
      </c>
      <c r="H438" s="88">
        <f t="shared" si="34"/>
        <v>5.109375</v>
      </c>
      <c r="I438" s="88">
        <f t="shared" si="36"/>
        <v>0.19571865443425077</v>
      </c>
      <c r="J438" s="88">
        <v>436</v>
      </c>
      <c r="U438" s="88">
        <v>5.109375</v>
      </c>
      <c r="V438" s="88">
        <v>1.8726065597310999E-2</v>
      </c>
    </row>
    <row r="439" spans="1:22">
      <c r="A439" s="88">
        <v>1970</v>
      </c>
      <c r="B439" s="88">
        <v>10</v>
      </c>
      <c r="C439" s="88">
        <v>122.6</v>
      </c>
      <c r="D439" t="s">
        <v>1123</v>
      </c>
      <c r="E439" s="88">
        <f t="shared" si="32"/>
        <v>0.88353397072151363</v>
      </c>
      <c r="F439" s="88">
        <f t="shared" si="35"/>
        <v>0.78063227741892449</v>
      </c>
      <c r="G439" s="88">
        <f t="shared" si="33"/>
        <v>5.12109375</v>
      </c>
      <c r="H439" s="88">
        <f t="shared" si="34"/>
        <v>5.12109375</v>
      </c>
      <c r="I439" s="88">
        <f t="shared" si="36"/>
        <v>0.19527078565980169</v>
      </c>
      <c r="J439" s="88">
        <v>437</v>
      </c>
      <c r="U439" s="88">
        <v>5.12109375</v>
      </c>
      <c r="V439" s="88">
        <v>0.78063227741892449</v>
      </c>
    </row>
    <row r="440" spans="1:22">
      <c r="A440" s="88">
        <v>1970</v>
      </c>
      <c r="B440" s="88">
        <v>11</v>
      </c>
      <c r="C440" s="88">
        <v>134.80000000000001</v>
      </c>
      <c r="D440" t="s">
        <v>1124</v>
      </c>
      <c r="E440" s="88">
        <f t="shared" si="32"/>
        <v>1.6464310710927368</v>
      </c>
      <c r="F440" s="88">
        <f t="shared" si="35"/>
        <v>2.7107352718595763</v>
      </c>
      <c r="G440" s="88">
        <f t="shared" si="33"/>
        <v>5.1328125</v>
      </c>
      <c r="H440" s="88">
        <f t="shared" si="34"/>
        <v>5.1328125</v>
      </c>
      <c r="I440" s="88">
        <f t="shared" si="36"/>
        <v>0.19482496194824961</v>
      </c>
      <c r="J440" s="88">
        <v>438</v>
      </c>
      <c r="U440" s="88">
        <v>5.1328125</v>
      </c>
      <c r="V440" s="88">
        <v>2.7107352718595763</v>
      </c>
    </row>
    <row r="441" spans="1:22">
      <c r="A441" s="88">
        <v>1970</v>
      </c>
      <c r="B441" s="88">
        <v>12</v>
      </c>
      <c r="C441" s="88">
        <v>118.2</v>
      </c>
      <c r="D441" t="s">
        <v>1125</v>
      </c>
      <c r="E441" s="88">
        <f t="shared" si="32"/>
        <v>0.13598246444845674</v>
      </c>
      <c r="F441" s="88">
        <f t="shared" si="35"/>
        <v>1.8491230637475802E-2</v>
      </c>
      <c r="G441" s="88">
        <f t="shared" si="33"/>
        <v>5.14453125</v>
      </c>
      <c r="H441" s="88">
        <f t="shared" si="34"/>
        <v>5.14453125</v>
      </c>
      <c r="I441" s="88">
        <f t="shared" si="36"/>
        <v>0.19438116932422173</v>
      </c>
      <c r="J441" s="88">
        <v>439</v>
      </c>
      <c r="U441" s="88">
        <v>5.14453125</v>
      </c>
      <c r="V441" s="88">
        <v>1.8491230637475802E-2</v>
      </c>
    </row>
    <row r="442" spans="1:22">
      <c r="A442" s="88">
        <v>1971</v>
      </c>
      <c r="B442" s="88">
        <v>1</v>
      </c>
      <c r="C442" s="88">
        <v>129.19999999999999</v>
      </c>
      <c r="D442" t="s">
        <v>1126</v>
      </c>
      <c r="E442" s="88">
        <f t="shared" si="32"/>
        <v>0.35182225398758599</v>
      </c>
      <c r="F442" s="88">
        <f t="shared" si="35"/>
        <v>0.12377889840090546</v>
      </c>
      <c r="G442" s="88">
        <f t="shared" si="33"/>
        <v>5.15625</v>
      </c>
      <c r="H442" s="88">
        <f t="shared" si="34"/>
        <v>5.15625</v>
      </c>
      <c r="I442" s="88">
        <f t="shared" si="36"/>
        <v>0.19393939393939394</v>
      </c>
      <c r="J442" s="88">
        <v>440</v>
      </c>
      <c r="U442" s="88">
        <v>5.15625</v>
      </c>
      <c r="V442" s="88">
        <v>0.12377889840090546</v>
      </c>
    </row>
    <row r="443" spans="1:22">
      <c r="A443" s="88">
        <v>1971</v>
      </c>
      <c r="B443" s="88">
        <v>2</v>
      </c>
      <c r="C443" s="88">
        <v>111.8</v>
      </c>
      <c r="D443" t="s">
        <v>1127</v>
      </c>
      <c r="E443" s="88">
        <f t="shared" si="32"/>
        <v>1.2808952644519389</v>
      </c>
      <c r="F443" s="88">
        <f t="shared" si="35"/>
        <v>1.6406926784954026</v>
      </c>
      <c r="G443" s="88">
        <f t="shared" si="33"/>
        <v>5.16796875</v>
      </c>
      <c r="H443" s="88">
        <f t="shared" si="34"/>
        <v>5.16796875</v>
      </c>
      <c r="I443" s="88">
        <f t="shared" si="36"/>
        <v>0.19349962207105065</v>
      </c>
      <c r="J443" s="88">
        <v>441</v>
      </c>
      <c r="U443" s="88">
        <v>5.16796875</v>
      </c>
      <c r="V443" s="88">
        <v>1.6406926784954026</v>
      </c>
    </row>
    <row r="444" spans="1:22">
      <c r="A444" s="88">
        <v>1971</v>
      </c>
      <c r="B444" s="88">
        <v>3</v>
      </c>
      <c r="C444" s="88">
        <v>85.9</v>
      </c>
      <c r="D444" t="s">
        <v>1128</v>
      </c>
      <c r="E444" s="88">
        <f t="shared" si="32"/>
        <v>0.68710362542954007</v>
      </c>
      <c r="F444" s="88">
        <f t="shared" si="35"/>
        <v>0.47211139207841768</v>
      </c>
      <c r="G444" s="88">
        <f t="shared" si="33"/>
        <v>5.1796875</v>
      </c>
      <c r="H444" s="88">
        <f t="shared" si="34"/>
        <v>5.1796875</v>
      </c>
      <c r="I444" s="88">
        <f t="shared" si="36"/>
        <v>0.19306184012066366</v>
      </c>
      <c r="J444" s="88">
        <v>442</v>
      </c>
      <c r="U444" s="88">
        <v>5.1796875</v>
      </c>
      <c r="V444" s="88">
        <v>0.47211139207841768</v>
      </c>
    </row>
    <row r="445" spans="1:22">
      <c r="A445" s="88">
        <v>1971</v>
      </c>
      <c r="B445" s="88">
        <v>4</v>
      </c>
      <c r="C445" s="88">
        <v>101.6</v>
      </c>
      <c r="D445" t="s">
        <v>1129</v>
      </c>
      <c r="E445" s="88">
        <f t="shared" si="32"/>
        <v>0.66103034449220011</v>
      </c>
      <c r="F445" s="88">
        <f t="shared" si="35"/>
        <v>0.43696111633947676</v>
      </c>
      <c r="G445" s="88">
        <f t="shared" si="33"/>
        <v>5.19140625</v>
      </c>
      <c r="H445" s="88">
        <f t="shared" si="34"/>
        <v>5.19140625</v>
      </c>
      <c r="I445" s="88">
        <f t="shared" si="36"/>
        <v>0.19262603461249059</v>
      </c>
      <c r="J445" s="88">
        <v>443</v>
      </c>
      <c r="U445" s="88">
        <v>5.19140625</v>
      </c>
      <c r="V445" s="88">
        <v>0.43696111633947676</v>
      </c>
    </row>
    <row r="446" spans="1:22">
      <c r="A446" s="88">
        <v>1971</v>
      </c>
      <c r="B446" s="88">
        <v>5</v>
      </c>
      <c r="C446" s="88">
        <v>81.5</v>
      </c>
      <c r="D446" t="s">
        <v>1130</v>
      </c>
      <c r="E446" s="88">
        <f t="shared" si="32"/>
        <v>0.90529641587115395</v>
      </c>
      <c r="F446" s="88">
        <f t="shared" si="35"/>
        <v>0.81956160058915728</v>
      </c>
      <c r="G446" s="88">
        <f t="shared" si="33"/>
        <v>5.203125</v>
      </c>
      <c r="H446" s="88">
        <f t="shared" si="34"/>
        <v>5.203125</v>
      </c>
      <c r="I446" s="88">
        <f t="shared" si="36"/>
        <v>0.19219219219219219</v>
      </c>
      <c r="J446" s="88">
        <v>444</v>
      </c>
      <c r="U446" s="88">
        <v>5.203125</v>
      </c>
      <c r="V446" s="88">
        <v>0.81956160058915728</v>
      </c>
    </row>
    <row r="447" spans="1:22">
      <c r="A447" s="88">
        <v>1971</v>
      </c>
      <c r="B447" s="88">
        <v>6</v>
      </c>
      <c r="C447" s="88">
        <v>70.7</v>
      </c>
      <c r="D447" t="s">
        <v>1131</v>
      </c>
      <c r="E447" s="88">
        <f t="shared" si="32"/>
        <v>0.40020743596107849</v>
      </c>
      <c r="F447" s="88">
        <f t="shared" si="35"/>
        <v>0.16016599179854074</v>
      </c>
      <c r="G447" s="88">
        <f t="shared" si="33"/>
        <v>5.21484375</v>
      </c>
      <c r="H447" s="88">
        <f t="shared" si="34"/>
        <v>5.21484375</v>
      </c>
      <c r="I447" s="88">
        <f t="shared" si="36"/>
        <v>0.19176029962546817</v>
      </c>
      <c r="J447" s="88">
        <v>445</v>
      </c>
      <c r="U447" s="88">
        <v>5.21484375</v>
      </c>
      <c r="V447" s="88">
        <v>0.16016599179854074</v>
      </c>
    </row>
    <row r="448" spans="1:22">
      <c r="A448" s="88">
        <v>1971</v>
      </c>
      <c r="B448" s="88">
        <v>7</v>
      </c>
      <c r="C448" s="88">
        <v>114.7</v>
      </c>
      <c r="D448" t="s">
        <v>1132</v>
      </c>
      <c r="E448" s="88">
        <f t="shared" si="32"/>
        <v>1.4771368065384114</v>
      </c>
      <c r="F448" s="88">
        <f t="shared" si="35"/>
        <v>2.1819331452304964</v>
      </c>
      <c r="G448" s="88">
        <f t="shared" si="33"/>
        <v>5.2265625</v>
      </c>
      <c r="H448" s="88">
        <f t="shared" si="34"/>
        <v>5.2265625</v>
      </c>
      <c r="I448" s="88">
        <f t="shared" si="36"/>
        <v>0.19133034379671152</v>
      </c>
      <c r="J448" s="88">
        <v>446</v>
      </c>
      <c r="U448" s="88">
        <v>5.2265625</v>
      </c>
      <c r="V448" s="88">
        <v>2.1819331452304964</v>
      </c>
    </row>
    <row r="449" spans="1:22">
      <c r="A449" s="88">
        <v>1971</v>
      </c>
      <c r="B449" s="88">
        <v>8</v>
      </c>
      <c r="C449" s="88">
        <v>87</v>
      </c>
      <c r="D449" t="s">
        <v>1133</v>
      </c>
      <c r="E449" s="88">
        <f t="shared" si="32"/>
        <v>0.96535548020254602</v>
      </c>
      <c r="F449" s="88">
        <f t="shared" si="35"/>
        <v>0.9319112031570882</v>
      </c>
      <c r="G449" s="88">
        <f t="shared" si="33"/>
        <v>5.23828125</v>
      </c>
      <c r="H449" s="88">
        <f t="shared" si="34"/>
        <v>5.23828125</v>
      </c>
      <c r="I449" s="88">
        <f t="shared" si="36"/>
        <v>0.19090231170768082</v>
      </c>
      <c r="J449" s="88">
        <v>447</v>
      </c>
      <c r="U449" s="88">
        <v>5.23828125</v>
      </c>
      <c r="V449" s="88">
        <v>0.9319112031570882</v>
      </c>
    </row>
    <row r="450" spans="1:22">
      <c r="A450" s="88">
        <v>1971</v>
      </c>
      <c r="B450" s="88">
        <v>9</v>
      </c>
      <c r="C450" s="88">
        <v>71.3</v>
      </c>
      <c r="D450" t="s">
        <v>1134</v>
      </c>
      <c r="E450" s="88">
        <f t="shared" si="32"/>
        <v>0.92067406802256868</v>
      </c>
      <c r="F450" s="88">
        <f t="shared" si="35"/>
        <v>0.84764073952922547</v>
      </c>
      <c r="G450" s="88">
        <f t="shared" si="33"/>
        <v>5.25</v>
      </c>
      <c r="H450" s="88">
        <f t="shared" si="34"/>
        <v>5.25</v>
      </c>
      <c r="I450" s="88">
        <f t="shared" si="36"/>
        <v>0.19047619047619047</v>
      </c>
      <c r="J450" s="88">
        <v>448</v>
      </c>
      <c r="U450" s="88">
        <v>5.25</v>
      </c>
      <c r="V450" s="88">
        <v>0.84764073952922547</v>
      </c>
    </row>
    <row r="451" spans="1:22">
      <c r="A451" s="88">
        <v>1971</v>
      </c>
      <c r="B451" s="88">
        <v>10</v>
      </c>
      <c r="C451" s="88">
        <v>73.400000000000006</v>
      </c>
      <c r="D451" t="s">
        <v>1135</v>
      </c>
      <c r="E451" s="88">
        <f t="shared" ref="E451:E514" si="37">(2*IMABS(D451))/COUNT($C$2:$C$1025)</f>
        <v>1.7130965547299171</v>
      </c>
      <c r="F451" s="88">
        <f t="shared" si="35"/>
        <v>2.9346998058275116</v>
      </c>
      <c r="G451" s="88">
        <f t="shared" si="33"/>
        <v>5.26171875</v>
      </c>
      <c r="H451" s="88">
        <f t="shared" si="34"/>
        <v>5.26171875</v>
      </c>
      <c r="I451" s="88">
        <f t="shared" si="36"/>
        <v>0.19005196733481811</v>
      </c>
      <c r="J451" s="88">
        <v>449</v>
      </c>
      <c r="U451" s="88">
        <v>5.26171875</v>
      </c>
      <c r="V451" s="88">
        <v>2.9346998058275116</v>
      </c>
    </row>
    <row r="452" spans="1:22">
      <c r="A452" s="88">
        <v>1971</v>
      </c>
      <c r="B452" s="88">
        <v>11</v>
      </c>
      <c r="C452" s="88">
        <v>89.5</v>
      </c>
      <c r="D452" t="s">
        <v>1136</v>
      </c>
      <c r="E452" s="88">
        <f t="shared" si="37"/>
        <v>0.58098788884973285</v>
      </c>
      <c r="F452" s="88">
        <f t="shared" si="35"/>
        <v>0.33754692699006955</v>
      </c>
      <c r="G452" s="88">
        <f t="shared" ref="G452:G515" si="38">G451+$K$8</f>
        <v>5.2734375</v>
      </c>
      <c r="H452" s="88">
        <f t="shared" ref="H452:H515" si="39">J452/(1024/2)*$K$2</f>
        <v>5.2734375</v>
      </c>
      <c r="I452" s="88">
        <f t="shared" si="36"/>
        <v>0.18962962962962962</v>
      </c>
      <c r="J452" s="88">
        <v>450</v>
      </c>
      <c r="U452" s="88">
        <v>5.2734375</v>
      </c>
      <c r="V452" s="88">
        <v>0.33754692699006955</v>
      </c>
    </row>
    <row r="453" spans="1:22">
      <c r="A453" s="88">
        <v>1971</v>
      </c>
      <c r="B453" s="88">
        <v>12</v>
      </c>
      <c r="C453" s="88">
        <v>116.5</v>
      </c>
      <c r="D453" t="s">
        <v>1137</v>
      </c>
      <c r="E453" s="88">
        <f t="shared" si="37"/>
        <v>1.0836236396955139</v>
      </c>
      <c r="F453" s="88">
        <f t="shared" si="35"/>
        <v>1.174240192506953</v>
      </c>
      <c r="G453" s="88">
        <f t="shared" si="38"/>
        <v>5.28515625</v>
      </c>
      <c r="H453" s="88">
        <f t="shared" si="39"/>
        <v>5.28515625</v>
      </c>
      <c r="I453" s="88">
        <f t="shared" si="36"/>
        <v>0.18920916481892092</v>
      </c>
      <c r="J453" s="88">
        <v>451</v>
      </c>
      <c r="U453" s="88">
        <v>5.28515625</v>
      </c>
      <c r="V453" s="88">
        <v>1.174240192506953</v>
      </c>
    </row>
    <row r="454" spans="1:22">
      <c r="A454" s="88">
        <v>1972</v>
      </c>
      <c r="B454" s="88">
        <v>1</v>
      </c>
      <c r="C454" s="88">
        <v>87</v>
      </c>
      <c r="D454" t="s">
        <v>1138</v>
      </c>
      <c r="E454" s="88">
        <f t="shared" si="37"/>
        <v>1.2290253084458109</v>
      </c>
      <c r="F454" s="88">
        <f t="shared" si="35"/>
        <v>1.5105032088003207</v>
      </c>
      <c r="G454" s="88">
        <f t="shared" si="38"/>
        <v>5.296875</v>
      </c>
      <c r="H454" s="88">
        <f t="shared" si="39"/>
        <v>5.296875</v>
      </c>
      <c r="I454" s="88">
        <f t="shared" si="36"/>
        <v>0.1887905604719764</v>
      </c>
      <c r="J454" s="88">
        <v>452</v>
      </c>
      <c r="U454" s="88">
        <v>5.296875</v>
      </c>
      <c r="V454" s="88">
        <v>1.5105032088003207</v>
      </c>
    </row>
    <row r="455" spans="1:22">
      <c r="A455" s="88">
        <v>1972</v>
      </c>
      <c r="B455" s="88">
        <v>2</v>
      </c>
      <c r="C455" s="88">
        <v>125.3</v>
      </c>
      <c r="D455" t="s">
        <v>1139</v>
      </c>
      <c r="E455" s="88">
        <f t="shared" si="37"/>
        <v>0.91007143058337236</v>
      </c>
      <c r="F455" s="88">
        <f t="shared" si="35"/>
        <v>0.82823000876406594</v>
      </c>
      <c r="G455" s="88">
        <f t="shared" si="38"/>
        <v>5.30859375</v>
      </c>
      <c r="H455" s="88">
        <f t="shared" si="39"/>
        <v>5.30859375</v>
      </c>
      <c r="I455" s="88">
        <f t="shared" si="36"/>
        <v>0.188373804267844</v>
      </c>
      <c r="J455" s="88">
        <v>453</v>
      </c>
      <c r="U455" s="88">
        <v>5.30859375</v>
      </c>
      <c r="V455" s="88">
        <v>0.82823000876406594</v>
      </c>
    </row>
    <row r="456" spans="1:22">
      <c r="A456" s="88">
        <v>1972</v>
      </c>
      <c r="B456" s="88">
        <v>3</v>
      </c>
      <c r="C456" s="88">
        <v>113.5</v>
      </c>
      <c r="D456" t="s">
        <v>1140</v>
      </c>
      <c r="E456" s="88">
        <f t="shared" si="37"/>
        <v>0.97337903019046912</v>
      </c>
      <c r="F456" s="88">
        <f t="shared" ref="F456:F519" si="40">E456^2</f>
        <v>0.94746673641453816</v>
      </c>
      <c r="G456" s="88">
        <f t="shared" si="38"/>
        <v>5.3203125</v>
      </c>
      <c r="H456" s="88">
        <f t="shared" si="39"/>
        <v>5.3203125</v>
      </c>
      <c r="I456" s="88">
        <f t="shared" si="36"/>
        <v>0.18795888399412627</v>
      </c>
      <c r="J456" s="88">
        <v>454</v>
      </c>
      <c r="U456" s="88">
        <v>5.3203125</v>
      </c>
      <c r="V456" s="88">
        <v>0.94746673641453816</v>
      </c>
    </row>
    <row r="457" spans="1:22">
      <c r="A457" s="88">
        <v>1972</v>
      </c>
      <c r="B457" s="88">
        <v>4</v>
      </c>
      <c r="C457" s="88">
        <v>89.6</v>
      </c>
      <c r="D457" t="s">
        <v>1141</v>
      </c>
      <c r="E457" s="88">
        <f t="shared" si="37"/>
        <v>0.96813331116887824</v>
      </c>
      <c r="F457" s="88">
        <f t="shared" si="40"/>
        <v>0.93728210819481605</v>
      </c>
      <c r="G457" s="88">
        <f t="shared" si="38"/>
        <v>5.33203125</v>
      </c>
      <c r="H457" s="88">
        <f t="shared" si="39"/>
        <v>5.33203125</v>
      </c>
      <c r="I457" s="88">
        <f t="shared" si="36"/>
        <v>0.18754578754578755</v>
      </c>
      <c r="J457" s="88">
        <v>455</v>
      </c>
      <c r="U457" s="88">
        <v>5.33203125</v>
      </c>
      <c r="V457" s="88">
        <v>0.93728210819481605</v>
      </c>
    </row>
    <row r="458" spans="1:22">
      <c r="A458" s="88">
        <v>1972</v>
      </c>
      <c r="B458" s="88">
        <v>5</v>
      </c>
      <c r="C458" s="88">
        <v>113.9</v>
      </c>
      <c r="D458" t="s">
        <v>1142</v>
      </c>
      <c r="E458" s="88">
        <f t="shared" si="37"/>
        <v>0.72961107268044012</v>
      </c>
      <c r="F458" s="88">
        <f t="shared" si="40"/>
        <v>0.53233231737790243</v>
      </c>
      <c r="G458" s="88">
        <f t="shared" si="38"/>
        <v>5.34375</v>
      </c>
      <c r="H458" s="88">
        <f t="shared" si="39"/>
        <v>5.34375</v>
      </c>
      <c r="I458" s="88">
        <f t="shared" si="36"/>
        <v>0.1871345029239766</v>
      </c>
      <c r="J458" s="88">
        <v>456</v>
      </c>
      <c r="U458" s="88">
        <v>5.34375</v>
      </c>
      <c r="V458" s="88">
        <v>0.53233231737790243</v>
      </c>
    </row>
    <row r="459" spans="1:22">
      <c r="A459" s="88">
        <v>1972</v>
      </c>
      <c r="B459" s="88">
        <v>6</v>
      </c>
      <c r="C459" s="88">
        <v>124.7</v>
      </c>
      <c r="D459" t="s">
        <v>1143</v>
      </c>
      <c r="E459" s="88">
        <f t="shared" si="37"/>
        <v>1.3055283531416233</v>
      </c>
      <c r="F459" s="88">
        <f t="shared" si="40"/>
        <v>1.7044042808566791</v>
      </c>
      <c r="G459" s="88">
        <f t="shared" si="38"/>
        <v>5.35546875</v>
      </c>
      <c r="H459" s="88">
        <f t="shared" si="39"/>
        <v>5.35546875</v>
      </c>
      <c r="I459" s="88">
        <f t="shared" si="36"/>
        <v>0.18672501823486506</v>
      </c>
      <c r="J459" s="88">
        <v>457</v>
      </c>
      <c r="U459" s="88">
        <v>5.35546875</v>
      </c>
      <c r="V459" s="88">
        <v>1.7044042808566791</v>
      </c>
    </row>
    <row r="460" spans="1:22">
      <c r="A460" s="88">
        <v>1972</v>
      </c>
      <c r="B460" s="88">
        <v>7</v>
      </c>
      <c r="C460" s="88">
        <v>108.3</v>
      </c>
      <c r="D460" t="s">
        <v>1144</v>
      </c>
      <c r="E460" s="88">
        <f t="shared" si="37"/>
        <v>0.99917151896367429</v>
      </c>
      <c r="F460" s="88">
        <f t="shared" si="40"/>
        <v>0.99834372430817608</v>
      </c>
      <c r="G460" s="88">
        <f t="shared" si="38"/>
        <v>5.3671875</v>
      </c>
      <c r="H460" s="88">
        <f t="shared" si="39"/>
        <v>5.3671875</v>
      </c>
      <c r="I460" s="88">
        <f t="shared" ref="I460:I513" si="41">1/H460</f>
        <v>0.18631732168850074</v>
      </c>
      <c r="J460" s="88">
        <v>458</v>
      </c>
      <c r="U460" s="88">
        <v>5.3671875</v>
      </c>
      <c r="V460" s="88">
        <v>0.99834372430817608</v>
      </c>
    </row>
    <row r="461" spans="1:22">
      <c r="A461" s="88">
        <v>1972</v>
      </c>
      <c r="B461" s="88">
        <v>8</v>
      </c>
      <c r="C461" s="88">
        <v>108.9</v>
      </c>
      <c r="D461" t="s">
        <v>1145</v>
      </c>
      <c r="E461" s="88">
        <f t="shared" si="37"/>
        <v>0.76614443982723834</v>
      </c>
      <c r="F461" s="88">
        <f t="shared" si="40"/>
        <v>0.58697730267819281</v>
      </c>
      <c r="G461" s="88">
        <f t="shared" si="38"/>
        <v>5.37890625</v>
      </c>
      <c r="H461" s="88">
        <f t="shared" si="39"/>
        <v>5.37890625</v>
      </c>
      <c r="I461" s="88">
        <f t="shared" si="41"/>
        <v>0.18591140159767611</v>
      </c>
      <c r="J461" s="88">
        <v>459</v>
      </c>
      <c r="U461" s="88">
        <v>5.37890625</v>
      </c>
      <c r="V461" s="88">
        <v>0.58697730267819281</v>
      </c>
    </row>
    <row r="462" spans="1:22">
      <c r="A462" s="88">
        <v>1972</v>
      </c>
      <c r="B462" s="88">
        <v>9</v>
      </c>
      <c r="C462" s="88">
        <v>90.7</v>
      </c>
      <c r="D462" t="s">
        <v>1146</v>
      </c>
      <c r="E462" s="88">
        <f t="shared" si="37"/>
        <v>0.29766249914237641</v>
      </c>
      <c r="F462" s="88">
        <f t="shared" si="40"/>
        <v>8.8602963395685241E-2</v>
      </c>
      <c r="G462" s="88">
        <f t="shared" si="38"/>
        <v>5.390625</v>
      </c>
      <c r="H462" s="88">
        <f t="shared" si="39"/>
        <v>5.390625</v>
      </c>
      <c r="I462" s="88">
        <f t="shared" si="41"/>
        <v>0.1855072463768116</v>
      </c>
      <c r="J462" s="88">
        <v>460</v>
      </c>
      <c r="U462" s="88">
        <v>5.390625</v>
      </c>
      <c r="V462" s="88">
        <v>8.8602963395685241E-2</v>
      </c>
    </row>
    <row r="463" spans="1:22">
      <c r="A463" s="88">
        <v>1972</v>
      </c>
      <c r="B463" s="88">
        <v>10</v>
      </c>
      <c r="C463" s="88">
        <v>86.9</v>
      </c>
      <c r="D463" t="s">
        <v>1147</v>
      </c>
      <c r="E463" s="88">
        <f t="shared" si="37"/>
        <v>0.53804568104911021</v>
      </c>
      <c r="F463" s="88">
        <f t="shared" si="40"/>
        <v>0.28949315489560085</v>
      </c>
      <c r="G463" s="88">
        <f t="shared" si="38"/>
        <v>5.40234375</v>
      </c>
      <c r="H463" s="88">
        <f t="shared" si="39"/>
        <v>5.40234375</v>
      </c>
      <c r="I463" s="88">
        <f t="shared" si="41"/>
        <v>0.18510484454085321</v>
      </c>
      <c r="J463" s="88">
        <v>461</v>
      </c>
      <c r="U463" s="88">
        <v>5.40234375</v>
      </c>
      <c r="V463" s="88">
        <v>0.28949315489560085</v>
      </c>
    </row>
    <row r="464" spans="1:22">
      <c r="A464" s="88">
        <v>1972</v>
      </c>
      <c r="B464" s="88">
        <v>11</v>
      </c>
      <c r="C464" s="88">
        <v>59.2</v>
      </c>
      <c r="D464" t="s">
        <v>1148</v>
      </c>
      <c r="E464" s="88">
        <f t="shared" si="37"/>
        <v>1.0135550065296335</v>
      </c>
      <c r="F464" s="88">
        <f t="shared" si="40"/>
        <v>1.0272937512612854</v>
      </c>
      <c r="G464" s="88">
        <f t="shared" si="38"/>
        <v>5.4140625</v>
      </c>
      <c r="H464" s="88">
        <f t="shared" si="39"/>
        <v>5.4140625</v>
      </c>
      <c r="I464" s="88">
        <f t="shared" si="41"/>
        <v>0.1847041847041847</v>
      </c>
      <c r="J464" s="88">
        <v>462</v>
      </c>
      <c r="U464" s="88">
        <v>5.4140625</v>
      </c>
      <c r="V464" s="88">
        <v>1.0272937512612854</v>
      </c>
    </row>
    <row r="465" spans="1:22">
      <c r="A465" s="88">
        <v>1972</v>
      </c>
      <c r="B465" s="88">
        <v>12</v>
      </c>
      <c r="C465" s="88">
        <v>64.3</v>
      </c>
      <c r="D465" t="s">
        <v>1149</v>
      </c>
      <c r="E465" s="88">
        <f t="shared" si="37"/>
        <v>1.2213952244132489</v>
      </c>
      <c r="F465" s="88">
        <f t="shared" si="40"/>
        <v>1.4918062942194905</v>
      </c>
      <c r="G465" s="88">
        <f t="shared" si="38"/>
        <v>5.42578125</v>
      </c>
      <c r="H465" s="88">
        <f t="shared" si="39"/>
        <v>5.42578125</v>
      </c>
      <c r="I465" s="88">
        <f t="shared" si="41"/>
        <v>0.18430525557955363</v>
      </c>
      <c r="J465" s="88">
        <v>463</v>
      </c>
      <c r="U465" s="88">
        <v>5.42578125</v>
      </c>
      <c r="V465" s="88">
        <v>1.4918062942194905</v>
      </c>
    </row>
    <row r="466" spans="1:22">
      <c r="A466" s="88">
        <v>1973</v>
      </c>
      <c r="B466" s="88">
        <v>1</v>
      </c>
      <c r="C466" s="88">
        <v>61.8</v>
      </c>
      <c r="D466" t="s">
        <v>1150</v>
      </c>
      <c r="E466" s="88">
        <f t="shared" si="37"/>
        <v>0.80551312386756779</v>
      </c>
      <c r="F466" s="88">
        <f t="shared" si="40"/>
        <v>0.64885139272288761</v>
      </c>
      <c r="G466" s="88">
        <f t="shared" si="38"/>
        <v>5.4375</v>
      </c>
      <c r="H466" s="88">
        <f t="shared" si="39"/>
        <v>5.4375</v>
      </c>
      <c r="I466" s="88">
        <f t="shared" si="41"/>
        <v>0.18390804597701149</v>
      </c>
      <c r="J466" s="88">
        <v>464</v>
      </c>
      <c r="U466" s="88">
        <v>5.4375</v>
      </c>
      <c r="V466" s="88">
        <v>0.64885139272288761</v>
      </c>
    </row>
    <row r="467" spans="1:22">
      <c r="A467" s="88">
        <v>1973</v>
      </c>
      <c r="B467" s="88">
        <v>2</v>
      </c>
      <c r="C467" s="88">
        <v>60.9</v>
      </c>
      <c r="D467" t="s">
        <v>1151</v>
      </c>
      <c r="E467" s="88">
        <f t="shared" si="37"/>
        <v>0.43268445995258858</v>
      </c>
      <c r="F467" s="88">
        <f t="shared" si="40"/>
        <v>0.18721584188446325</v>
      </c>
      <c r="G467" s="88">
        <f t="shared" si="38"/>
        <v>5.44921875</v>
      </c>
      <c r="H467" s="88">
        <f t="shared" si="39"/>
        <v>5.44921875</v>
      </c>
      <c r="I467" s="88">
        <f t="shared" si="41"/>
        <v>0.18351254480286738</v>
      </c>
      <c r="J467" s="88">
        <v>465</v>
      </c>
      <c r="U467" s="88">
        <v>5.44921875</v>
      </c>
      <c r="V467" s="88">
        <v>0.18721584188446325</v>
      </c>
    </row>
    <row r="468" spans="1:22">
      <c r="A468" s="88">
        <v>1973</v>
      </c>
      <c r="B468" s="88">
        <v>3</v>
      </c>
      <c r="C468" s="88">
        <v>65.400000000000006</v>
      </c>
      <c r="D468" t="s">
        <v>1152</v>
      </c>
      <c r="E468" s="88">
        <f t="shared" si="37"/>
        <v>0.87535233978726479</v>
      </c>
      <c r="F468" s="88">
        <f t="shared" si="40"/>
        <v>0.76624171877103908</v>
      </c>
      <c r="G468" s="88">
        <f t="shared" si="38"/>
        <v>5.4609375</v>
      </c>
      <c r="H468" s="88">
        <f t="shared" si="39"/>
        <v>5.4609375</v>
      </c>
      <c r="I468" s="88">
        <f t="shared" si="41"/>
        <v>0.18311874105865522</v>
      </c>
      <c r="J468" s="88">
        <v>466</v>
      </c>
      <c r="U468" s="88">
        <v>5.4609375</v>
      </c>
      <c r="V468" s="88">
        <v>0.76624171877103908</v>
      </c>
    </row>
    <row r="469" spans="1:22">
      <c r="A469" s="88">
        <v>1973</v>
      </c>
      <c r="B469" s="88">
        <v>4</v>
      </c>
      <c r="C469" s="88">
        <v>81.8</v>
      </c>
      <c r="D469" t="s">
        <v>1153</v>
      </c>
      <c r="E469" s="88">
        <f t="shared" si="37"/>
        <v>0.60861449778960486</v>
      </c>
      <c r="F469" s="88">
        <f t="shared" si="40"/>
        <v>0.37041160691969294</v>
      </c>
      <c r="G469" s="88">
        <f t="shared" si="38"/>
        <v>5.47265625</v>
      </c>
      <c r="H469" s="88">
        <f t="shared" si="39"/>
        <v>5.47265625</v>
      </c>
      <c r="I469" s="88">
        <f t="shared" si="41"/>
        <v>0.18272662384011421</v>
      </c>
      <c r="J469" s="88">
        <v>467</v>
      </c>
      <c r="U469" s="88">
        <v>5.47265625</v>
      </c>
      <c r="V469" s="88">
        <v>0.37041160691969294</v>
      </c>
    </row>
    <row r="470" spans="1:22">
      <c r="A470" s="88">
        <v>1973</v>
      </c>
      <c r="B470" s="88">
        <v>5</v>
      </c>
      <c r="C470" s="88">
        <v>60.3</v>
      </c>
      <c r="D470" t="s">
        <v>1154</v>
      </c>
      <c r="E470" s="88">
        <f t="shared" si="37"/>
        <v>0.62050845191674031</v>
      </c>
      <c r="F470" s="88">
        <f t="shared" si="40"/>
        <v>0.38503073890010964</v>
      </c>
      <c r="G470" s="88">
        <f t="shared" si="38"/>
        <v>5.484375</v>
      </c>
      <c r="H470" s="88">
        <f t="shared" si="39"/>
        <v>5.484375</v>
      </c>
      <c r="I470" s="88">
        <f t="shared" si="41"/>
        <v>0.18233618233618235</v>
      </c>
      <c r="J470" s="88">
        <v>468</v>
      </c>
      <c r="U470" s="88">
        <v>5.484375</v>
      </c>
      <c r="V470" s="88">
        <v>0.38503073890010964</v>
      </c>
    </row>
    <row r="471" spans="1:22">
      <c r="A471" s="88">
        <v>1973</v>
      </c>
      <c r="B471" s="88">
        <v>6</v>
      </c>
      <c r="C471" s="88">
        <v>56.1</v>
      </c>
      <c r="D471" t="s">
        <v>1155</v>
      </c>
      <c r="E471" s="88">
        <f t="shared" si="37"/>
        <v>0.46636229682082164</v>
      </c>
      <c r="F471" s="88">
        <f t="shared" si="40"/>
        <v>0.21749379189599216</v>
      </c>
      <c r="G471" s="88">
        <f t="shared" si="38"/>
        <v>5.49609375</v>
      </c>
      <c r="H471" s="88">
        <f t="shared" si="39"/>
        <v>5.49609375</v>
      </c>
      <c r="I471" s="88">
        <f t="shared" si="41"/>
        <v>0.18194740582800284</v>
      </c>
      <c r="J471" s="88">
        <v>469</v>
      </c>
      <c r="U471" s="88">
        <v>5.49609375</v>
      </c>
      <c r="V471" s="88">
        <v>0.21749379189599216</v>
      </c>
    </row>
    <row r="472" spans="1:22">
      <c r="A472" s="88">
        <v>1973</v>
      </c>
      <c r="B472" s="88">
        <v>7</v>
      </c>
      <c r="C472" s="88">
        <v>33.200000000000003</v>
      </c>
      <c r="D472" t="s">
        <v>1156</v>
      </c>
      <c r="E472" s="88">
        <f t="shared" si="37"/>
        <v>0.45646884111948433</v>
      </c>
      <c r="F472" s="88">
        <f t="shared" si="40"/>
        <v>0.20836380291296502</v>
      </c>
      <c r="G472" s="88">
        <f t="shared" si="38"/>
        <v>5.5078125</v>
      </c>
      <c r="H472" s="88">
        <f t="shared" si="39"/>
        <v>5.5078125</v>
      </c>
      <c r="I472" s="88">
        <f t="shared" si="41"/>
        <v>0.18156028368794327</v>
      </c>
      <c r="J472" s="88">
        <v>470</v>
      </c>
      <c r="U472" s="88">
        <v>5.5078125</v>
      </c>
      <c r="V472" s="88">
        <v>0.20836380291296502</v>
      </c>
    </row>
    <row r="473" spans="1:22">
      <c r="A473" s="88">
        <v>1973</v>
      </c>
      <c r="B473" s="88">
        <v>8</v>
      </c>
      <c r="C473" s="88">
        <v>36.6</v>
      </c>
      <c r="D473" t="s">
        <v>1157</v>
      </c>
      <c r="E473" s="88">
        <f t="shared" si="37"/>
        <v>1.72601854839244</v>
      </c>
      <c r="F473" s="88">
        <f t="shared" si="40"/>
        <v>2.9791400293947454</v>
      </c>
      <c r="G473" s="88">
        <f t="shared" si="38"/>
        <v>5.51953125</v>
      </c>
      <c r="H473" s="88">
        <f t="shared" si="39"/>
        <v>5.51953125</v>
      </c>
      <c r="I473" s="88">
        <f t="shared" si="41"/>
        <v>0.18117480537862704</v>
      </c>
      <c r="J473" s="88">
        <v>471</v>
      </c>
      <c r="U473" s="88">
        <v>5.51953125</v>
      </c>
      <c r="V473" s="88">
        <v>2.9791400293947454</v>
      </c>
    </row>
    <row r="474" spans="1:22">
      <c r="A474" s="88">
        <v>1973</v>
      </c>
      <c r="B474" s="88">
        <v>9</v>
      </c>
      <c r="C474" s="88">
        <v>84.1</v>
      </c>
      <c r="D474" t="s">
        <v>1158</v>
      </c>
      <c r="E474" s="88">
        <f t="shared" si="37"/>
        <v>1.3994524326830271</v>
      </c>
      <c r="F474" s="88">
        <f t="shared" si="40"/>
        <v>1.9584671113424426</v>
      </c>
      <c r="G474" s="88">
        <f t="shared" si="38"/>
        <v>5.53125</v>
      </c>
      <c r="H474" s="88">
        <f t="shared" si="39"/>
        <v>5.53125</v>
      </c>
      <c r="I474" s="88">
        <f t="shared" si="41"/>
        <v>0.1807909604519774</v>
      </c>
      <c r="J474" s="88">
        <v>472</v>
      </c>
      <c r="U474" s="88">
        <v>5.53125</v>
      </c>
      <c r="V474" s="88">
        <v>1.9584671113424426</v>
      </c>
    </row>
    <row r="475" spans="1:22">
      <c r="A475" s="88">
        <v>1973</v>
      </c>
      <c r="B475" s="88">
        <v>10</v>
      </c>
      <c r="C475" s="88">
        <v>43.7</v>
      </c>
      <c r="D475" t="s">
        <v>1159</v>
      </c>
      <c r="E475" s="88">
        <f t="shared" si="37"/>
        <v>0.85798636224614744</v>
      </c>
      <c r="F475" s="88">
        <f t="shared" si="40"/>
        <v>0.73614059780037733</v>
      </c>
      <c r="G475" s="88">
        <f t="shared" si="38"/>
        <v>5.54296875</v>
      </c>
      <c r="H475" s="88">
        <f t="shared" si="39"/>
        <v>5.54296875</v>
      </c>
      <c r="I475" s="88">
        <f t="shared" si="41"/>
        <v>0.18040873854827344</v>
      </c>
      <c r="J475" s="88">
        <v>473</v>
      </c>
      <c r="U475" s="88">
        <v>5.54296875</v>
      </c>
      <c r="V475" s="88">
        <v>0.73614059780037733</v>
      </c>
    </row>
    <row r="476" spans="1:22">
      <c r="A476" s="88">
        <v>1973</v>
      </c>
      <c r="B476" s="88">
        <v>11</v>
      </c>
      <c r="C476" s="88">
        <v>34.299999999999997</v>
      </c>
      <c r="D476" t="s">
        <v>1160</v>
      </c>
      <c r="E476" s="88">
        <f t="shared" si="37"/>
        <v>0.9153914000892055</v>
      </c>
      <c r="F476" s="88">
        <f t="shared" si="40"/>
        <v>0.83794141535727584</v>
      </c>
      <c r="G476" s="88">
        <f t="shared" si="38"/>
        <v>5.5546875</v>
      </c>
      <c r="H476" s="88">
        <f t="shared" si="39"/>
        <v>5.5546875</v>
      </c>
      <c r="I476" s="88">
        <f t="shared" si="41"/>
        <v>0.18002812939521801</v>
      </c>
      <c r="J476" s="88">
        <v>474</v>
      </c>
      <c r="U476" s="88">
        <v>5.5546875</v>
      </c>
      <c r="V476" s="88">
        <v>0.83794141535727584</v>
      </c>
    </row>
    <row r="477" spans="1:22">
      <c r="A477" s="88">
        <v>1973</v>
      </c>
      <c r="B477" s="88">
        <v>12</v>
      </c>
      <c r="C477" s="88">
        <v>33.299999999999997</v>
      </c>
      <c r="D477" t="s">
        <v>1161</v>
      </c>
      <c r="E477" s="88">
        <f t="shared" si="37"/>
        <v>0.49458788189387037</v>
      </c>
      <c r="F477" s="88">
        <f t="shared" si="40"/>
        <v>0.24461717291626506</v>
      </c>
      <c r="G477" s="88">
        <f t="shared" si="38"/>
        <v>5.56640625</v>
      </c>
      <c r="H477" s="88">
        <f t="shared" si="39"/>
        <v>5.56640625</v>
      </c>
      <c r="I477" s="88">
        <f t="shared" si="41"/>
        <v>0.17964912280701753</v>
      </c>
      <c r="J477" s="88">
        <v>475</v>
      </c>
      <c r="U477" s="88">
        <v>5.56640625</v>
      </c>
      <c r="V477" s="88">
        <v>0.24461717291626506</v>
      </c>
    </row>
    <row r="478" spans="1:22">
      <c r="A478" s="88">
        <v>1974</v>
      </c>
      <c r="B478" s="88">
        <v>1</v>
      </c>
      <c r="C478" s="88">
        <v>39.4</v>
      </c>
      <c r="D478" t="s">
        <v>1162</v>
      </c>
      <c r="E478" s="88">
        <f t="shared" si="37"/>
        <v>0.91878250707904474</v>
      </c>
      <c r="F478" s="88">
        <f t="shared" si="40"/>
        <v>0.84416129531445494</v>
      </c>
      <c r="G478" s="88">
        <f t="shared" si="38"/>
        <v>5.578125</v>
      </c>
      <c r="H478" s="88">
        <f t="shared" si="39"/>
        <v>5.578125</v>
      </c>
      <c r="I478" s="88">
        <f t="shared" si="41"/>
        <v>0.17927170868347339</v>
      </c>
      <c r="J478" s="88">
        <v>476</v>
      </c>
      <c r="U478" s="88">
        <v>5.578125</v>
      </c>
      <c r="V478" s="88">
        <v>0.84416129531445494</v>
      </c>
    </row>
    <row r="479" spans="1:22">
      <c r="A479" s="88">
        <v>1974</v>
      </c>
      <c r="B479" s="88">
        <v>2</v>
      </c>
      <c r="C479" s="88">
        <v>37.299999999999997</v>
      </c>
      <c r="D479" t="s">
        <v>1163</v>
      </c>
      <c r="E479" s="88">
        <f t="shared" si="37"/>
        <v>1.1013909405748126</v>
      </c>
      <c r="F479" s="88">
        <f t="shared" si="40"/>
        <v>1.2130620039802704</v>
      </c>
      <c r="G479" s="88">
        <f t="shared" si="38"/>
        <v>5.58984375</v>
      </c>
      <c r="H479" s="88">
        <f t="shared" si="39"/>
        <v>5.58984375</v>
      </c>
      <c r="I479" s="88">
        <f t="shared" si="41"/>
        <v>0.17889587700908455</v>
      </c>
      <c r="J479" s="88">
        <v>477</v>
      </c>
      <c r="U479" s="88">
        <v>5.58984375</v>
      </c>
      <c r="V479" s="88">
        <v>1.2130620039802704</v>
      </c>
    </row>
    <row r="480" spans="1:22">
      <c r="A480" s="88">
        <v>1974</v>
      </c>
      <c r="B480" s="88">
        <v>3</v>
      </c>
      <c r="C480" s="88">
        <v>30.9</v>
      </c>
      <c r="D480" t="s">
        <v>1164</v>
      </c>
      <c r="E480" s="88">
        <f t="shared" si="37"/>
        <v>1.1136038448965779</v>
      </c>
      <c r="F480" s="88">
        <f t="shared" si="40"/>
        <v>1.2401135233684415</v>
      </c>
      <c r="G480" s="88">
        <f t="shared" si="38"/>
        <v>5.6015625</v>
      </c>
      <c r="H480" s="88">
        <f t="shared" si="39"/>
        <v>5.6015625</v>
      </c>
      <c r="I480" s="88">
        <f t="shared" si="41"/>
        <v>0.17852161785216178</v>
      </c>
      <c r="J480" s="88">
        <v>478</v>
      </c>
      <c r="U480" s="88">
        <v>5.6015625</v>
      </c>
      <c r="V480" s="88">
        <v>1.2401135233684415</v>
      </c>
    </row>
    <row r="481" spans="1:22">
      <c r="A481" s="88">
        <v>1974</v>
      </c>
      <c r="B481" s="88">
        <v>4</v>
      </c>
      <c r="C481" s="88">
        <v>57.5</v>
      </c>
      <c r="D481" t="s">
        <v>1165</v>
      </c>
      <c r="E481" s="88">
        <f t="shared" si="37"/>
        <v>0.65551367313035647</v>
      </c>
      <c r="F481" s="88">
        <f t="shared" si="40"/>
        <v>0.42969817566085183</v>
      </c>
      <c r="G481" s="88">
        <f t="shared" si="38"/>
        <v>5.61328125</v>
      </c>
      <c r="H481" s="88">
        <f t="shared" si="39"/>
        <v>5.61328125</v>
      </c>
      <c r="I481" s="88">
        <f t="shared" si="41"/>
        <v>0.17814892136395269</v>
      </c>
      <c r="J481" s="88">
        <v>479</v>
      </c>
      <c r="U481" s="88">
        <v>5.61328125</v>
      </c>
      <c r="V481" s="88">
        <v>0.42969817566085183</v>
      </c>
    </row>
    <row r="482" spans="1:22">
      <c r="A482" s="88">
        <v>1974</v>
      </c>
      <c r="B482" s="88">
        <v>5</v>
      </c>
      <c r="C482" s="88">
        <v>56.3</v>
      </c>
      <c r="D482" t="s">
        <v>1166</v>
      </c>
      <c r="E482" s="88">
        <f t="shared" si="37"/>
        <v>1.2901948803989238</v>
      </c>
      <c r="F482" s="88">
        <f t="shared" si="40"/>
        <v>1.6646028294075934</v>
      </c>
      <c r="G482" s="88">
        <f t="shared" si="38"/>
        <v>5.625</v>
      </c>
      <c r="H482" s="88">
        <f t="shared" si="39"/>
        <v>5.625</v>
      </c>
      <c r="I482" s="88">
        <f t="shared" si="41"/>
        <v>0.17777777777777778</v>
      </c>
      <c r="J482" s="88">
        <v>480</v>
      </c>
      <c r="U482" s="88">
        <v>5.625</v>
      </c>
      <c r="V482" s="88">
        <v>1.6646028294075934</v>
      </c>
    </row>
    <row r="483" spans="1:22">
      <c r="A483" s="88">
        <v>1974</v>
      </c>
      <c r="B483" s="88">
        <v>6</v>
      </c>
      <c r="C483" s="88">
        <v>51.5</v>
      </c>
      <c r="D483" t="s">
        <v>1167</v>
      </c>
      <c r="E483" s="88">
        <f t="shared" si="37"/>
        <v>0.77952310312010475</v>
      </c>
      <c r="F483" s="88">
        <f t="shared" si="40"/>
        <v>0.60765626829799746</v>
      </c>
      <c r="G483" s="88">
        <f t="shared" si="38"/>
        <v>5.63671875</v>
      </c>
      <c r="H483" s="88">
        <f t="shared" si="39"/>
        <v>5.63671875</v>
      </c>
      <c r="I483" s="88">
        <f t="shared" si="41"/>
        <v>0.17740817740817741</v>
      </c>
      <c r="J483" s="88">
        <v>481</v>
      </c>
      <c r="U483" s="88">
        <v>5.63671875</v>
      </c>
      <c r="V483" s="88">
        <v>0.60765626829799746</v>
      </c>
    </row>
    <row r="484" spans="1:22">
      <c r="A484" s="88">
        <v>1974</v>
      </c>
      <c r="B484" s="88">
        <v>7</v>
      </c>
      <c r="C484" s="88">
        <v>79.099999999999994</v>
      </c>
      <c r="D484" t="s">
        <v>1168</v>
      </c>
      <c r="E484" s="88">
        <f t="shared" si="37"/>
        <v>1.319208330956732</v>
      </c>
      <c r="F484" s="88">
        <f t="shared" si="40"/>
        <v>1.7403106204656464</v>
      </c>
      <c r="G484" s="88">
        <f t="shared" si="38"/>
        <v>5.6484375</v>
      </c>
      <c r="H484" s="88">
        <f t="shared" si="39"/>
        <v>5.6484375</v>
      </c>
      <c r="I484" s="88">
        <f t="shared" si="41"/>
        <v>0.17704011065006917</v>
      </c>
      <c r="J484" s="88">
        <v>482</v>
      </c>
      <c r="U484" s="88">
        <v>5.6484375</v>
      </c>
      <c r="V484" s="88">
        <v>1.7403106204656464</v>
      </c>
    </row>
    <row r="485" spans="1:22">
      <c r="A485" s="88">
        <v>1974</v>
      </c>
      <c r="B485" s="88">
        <v>8</v>
      </c>
      <c r="C485" s="88">
        <v>47.9</v>
      </c>
      <c r="D485" t="s">
        <v>1169</v>
      </c>
      <c r="E485" s="88">
        <f t="shared" si="37"/>
        <v>1.0729564982459607</v>
      </c>
      <c r="F485" s="88">
        <f t="shared" si="40"/>
        <v>1.1512356471282343</v>
      </c>
      <c r="G485" s="88">
        <f t="shared" si="38"/>
        <v>5.66015625</v>
      </c>
      <c r="H485" s="88">
        <f t="shared" si="39"/>
        <v>5.66015625</v>
      </c>
      <c r="I485" s="88">
        <f t="shared" si="41"/>
        <v>0.17667356797791581</v>
      </c>
      <c r="J485" s="88">
        <v>483</v>
      </c>
      <c r="U485" s="88">
        <v>5.66015625</v>
      </c>
      <c r="V485" s="88">
        <v>1.1512356471282343</v>
      </c>
    </row>
    <row r="486" spans="1:22">
      <c r="A486" s="88">
        <v>1974</v>
      </c>
      <c r="B486" s="88">
        <v>9</v>
      </c>
      <c r="C486" s="88">
        <v>57.2</v>
      </c>
      <c r="D486" t="s">
        <v>1170</v>
      </c>
      <c r="E486" s="88">
        <f t="shared" si="37"/>
        <v>0.82929802971234989</v>
      </c>
      <c r="F486" s="88">
        <f t="shared" si="40"/>
        <v>0.68773522208478555</v>
      </c>
      <c r="G486" s="88">
        <f t="shared" si="38"/>
        <v>5.671875</v>
      </c>
      <c r="H486" s="88">
        <f t="shared" si="39"/>
        <v>5.671875</v>
      </c>
      <c r="I486" s="88">
        <f t="shared" si="41"/>
        <v>0.17630853994490359</v>
      </c>
      <c r="J486" s="88">
        <v>484</v>
      </c>
      <c r="U486" s="88">
        <v>5.671875</v>
      </c>
      <c r="V486" s="88">
        <v>0.68773522208478555</v>
      </c>
    </row>
    <row r="487" spans="1:22">
      <c r="A487" s="88">
        <v>1974</v>
      </c>
      <c r="B487" s="88">
        <v>10</v>
      </c>
      <c r="C487" s="88">
        <v>67.2</v>
      </c>
      <c r="D487" t="s">
        <v>1171</v>
      </c>
      <c r="E487" s="88">
        <f t="shared" si="37"/>
        <v>0.34114116693095525</v>
      </c>
      <c r="F487" s="88">
        <f t="shared" si="40"/>
        <v>0.11637729577501388</v>
      </c>
      <c r="G487" s="88">
        <f t="shared" si="38"/>
        <v>5.68359375</v>
      </c>
      <c r="H487" s="88">
        <f t="shared" si="39"/>
        <v>5.68359375</v>
      </c>
      <c r="I487" s="88">
        <f t="shared" si="41"/>
        <v>0.1759450171821306</v>
      </c>
      <c r="J487" s="88">
        <v>485</v>
      </c>
      <c r="U487" s="88">
        <v>5.68359375</v>
      </c>
      <c r="V487" s="88">
        <v>0.11637729577501388</v>
      </c>
    </row>
    <row r="488" spans="1:22">
      <c r="A488" s="88">
        <v>1974</v>
      </c>
      <c r="B488" s="88">
        <v>11</v>
      </c>
      <c r="C488" s="88">
        <v>35.9</v>
      </c>
      <c r="D488" t="s">
        <v>1172</v>
      </c>
      <c r="E488" s="88">
        <f t="shared" si="37"/>
        <v>0.60597228920540258</v>
      </c>
      <c r="F488" s="88">
        <f t="shared" si="40"/>
        <v>0.36720241528483605</v>
      </c>
      <c r="G488" s="88">
        <f t="shared" si="38"/>
        <v>5.6953125</v>
      </c>
      <c r="H488" s="88">
        <f t="shared" si="39"/>
        <v>5.6953125</v>
      </c>
      <c r="I488" s="88">
        <f t="shared" si="41"/>
        <v>0.1755829903978052</v>
      </c>
      <c r="J488" s="88">
        <v>486</v>
      </c>
      <c r="U488" s="88">
        <v>5.6953125</v>
      </c>
      <c r="V488" s="88">
        <v>0.36720241528483605</v>
      </c>
    </row>
    <row r="489" spans="1:22">
      <c r="A489" s="88">
        <v>1974</v>
      </c>
      <c r="B489" s="88">
        <v>12</v>
      </c>
      <c r="C489" s="88">
        <v>29.6</v>
      </c>
      <c r="D489" t="s">
        <v>1173</v>
      </c>
      <c r="E489" s="88">
        <f t="shared" si="37"/>
        <v>0.67313339715497866</v>
      </c>
      <c r="F489" s="88">
        <f t="shared" si="40"/>
        <v>0.45310857036540225</v>
      </c>
      <c r="G489" s="88">
        <f t="shared" si="38"/>
        <v>5.70703125</v>
      </c>
      <c r="H489" s="88">
        <f t="shared" si="39"/>
        <v>5.70703125</v>
      </c>
      <c r="I489" s="88">
        <f t="shared" si="41"/>
        <v>0.17522245037645448</v>
      </c>
      <c r="J489" s="88">
        <v>487</v>
      </c>
      <c r="U489" s="88">
        <v>5.70703125</v>
      </c>
      <c r="V489" s="88">
        <v>0.45310857036540225</v>
      </c>
    </row>
    <row r="490" spans="1:22">
      <c r="A490" s="88">
        <v>1975</v>
      </c>
      <c r="B490" s="88">
        <v>1</v>
      </c>
      <c r="C490" s="88">
        <v>27.3</v>
      </c>
      <c r="D490" t="s">
        <v>1174</v>
      </c>
      <c r="E490" s="88">
        <f t="shared" si="37"/>
        <v>0.38044066497074541</v>
      </c>
      <c r="F490" s="88">
        <f t="shared" si="40"/>
        <v>0.14473509956338296</v>
      </c>
      <c r="G490" s="88">
        <f t="shared" si="38"/>
        <v>5.71875</v>
      </c>
      <c r="H490" s="88">
        <f t="shared" si="39"/>
        <v>5.71875</v>
      </c>
      <c r="I490" s="88">
        <f t="shared" si="41"/>
        <v>0.17486338797814208</v>
      </c>
      <c r="J490" s="88">
        <v>488</v>
      </c>
      <c r="U490" s="88">
        <v>5.71875</v>
      </c>
      <c r="V490" s="88">
        <v>0.14473509956338296</v>
      </c>
    </row>
    <row r="491" spans="1:22">
      <c r="A491" s="88">
        <v>1975</v>
      </c>
      <c r="B491" s="88">
        <v>2</v>
      </c>
      <c r="C491" s="88">
        <v>16.7</v>
      </c>
      <c r="D491" t="s">
        <v>1175</v>
      </c>
      <c r="E491" s="88">
        <f t="shared" si="37"/>
        <v>1.2000407313243184</v>
      </c>
      <c r="F491" s="88">
        <f t="shared" si="40"/>
        <v>1.4400977568374049</v>
      </c>
      <c r="G491" s="88">
        <f t="shared" si="38"/>
        <v>5.73046875</v>
      </c>
      <c r="H491" s="88">
        <f t="shared" si="39"/>
        <v>5.73046875</v>
      </c>
      <c r="I491" s="88">
        <f t="shared" si="41"/>
        <v>0.17450579413769599</v>
      </c>
      <c r="J491" s="88">
        <v>489</v>
      </c>
      <c r="U491" s="88">
        <v>5.73046875</v>
      </c>
      <c r="V491" s="88">
        <v>1.4400977568374049</v>
      </c>
    </row>
    <row r="492" spans="1:22">
      <c r="A492" s="88">
        <v>1975</v>
      </c>
      <c r="B492" s="88">
        <v>3</v>
      </c>
      <c r="C492" s="88">
        <v>16.899999999999999</v>
      </c>
      <c r="D492" t="s">
        <v>1176</v>
      </c>
      <c r="E492" s="88">
        <f t="shared" si="37"/>
        <v>1.0497111043997531</v>
      </c>
      <c r="F492" s="88">
        <f t="shared" si="40"/>
        <v>1.1018934027001495</v>
      </c>
      <c r="G492" s="88">
        <f t="shared" si="38"/>
        <v>5.7421875</v>
      </c>
      <c r="H492" s="88">
        <f t="shared" si="39"/>
        <v>5.7421875</v>
      </c>
      <c r="I492" s="88">
        <f t="shared" si="41"/>
        <v>0.17414965986394557</v>
      </c>
      <c r="J492" s="88">
        <v>490</v>
      </c>
      <c r="U492" s="88">
        <v>5.7421875</v>
      </c>
      <c r="V492" s="88">
        <v>1.1018934027001495</v>
      </c>
    </row>
    <row r="493" spans="1:22">
      <c r="A493" s="88">
        <v>1975</v>
      </c>
      <c r="B493" s="88">
        <v>4</v>
      </c>
      <c r="C493" s="88">
        <v>7.7</v>
      </c>
      <c r="D493" t="s">
        <v>1177</v>
      </c>
      <c r="E493" s="88">
        <f t="shared" si="37"/>
        <v>2.0704493862279509</v>
      </c>
      <c r="F493" s="88">
        <f t="shared" si="40"/>
        <v>4.2867606609316988</v>
      </c>
      <c r="G493" s="88">
        <f t="shared" si="38"/>
        <v>5.75390625</v>
      </c>
      <c r="H493" s="88">
        <f t="shared" si="39"/>
        <v>5.75390625</v>
      </c>
      <c r="I493" s="88">
        <f t="shared" si="41"/>
        <v>0.17379497623896809</v>
      </c>
      <c r="J493" s="88">
        <v>491</v>
      </c>
      <c r="U493" s="88">
        <v>5.75390625</v>
      </c>
      <c r="V493" s="88">
        <v>4.2867606609316988</v>
      </c>
    </row>
    <row r="494" spans="1:22">
      <c r="A494" s="88">
        <v>1975</v>
      </c>
      <c r="B494" s="88">
        <v>5</v>
      </c>
      <c r="C494" s="88">
        <v>13.1</v>
      </c>
      <c r="D494" t="s">
        <v>1178</v>
      </c>
      <c r="E494" s="88">
        <f t="shared" si="37"/>
        <v>0.49519592898248249</v>
      </c>
      <c r="F494" s="88">
        <f t="shared" si="40"/>
        <v>0.24521900808082384</v>
      </c>
      <c r="G494" s="88">
        <f t="shared" si="38"/>
        <v>5.765625</v>
      </c>
      <c r="H494" s="88">
        <f t="shared" si="39"/>
        <v>5.765625</v>
      </c>
      <c r="I494" s="88">
        <f t="shared" si="41"/>
        <v>0.17344173441734417</v>
      </c>
      <c r="J494" s="88">
        <v>492</v>
      </c>
      <c r="U494" s="88">
        <v>5.765625</v>
      </c>
      <c r="V494" s="88">
        <v>0.24521900808082384</v>
      </c>
    </row>
    <row r="495" spans="1:22">
      <c r="A495" s="88">
        <v>1975</v>
      </c>
      <c r="B495" s="88">
        <v>6</v>
      </c>
      <c r="C495" s="88">
        <v>16.7</v>
      </c>
      <c r="D495" t="s">
        <v>1179</v>
      </c>
      <c r="E495" s="88">
        <f t="shared" si="37"/>
        <v>1.0415976239347597</v>
      </c>
      <c r="F495" s="88">
        <f t="shared" si="40"/>
        <v>1.0849256101865372</v>
      </c>
      <c r="G495" s="88">
        <f t="shared" si="38"/>
        <v>5.77734375</v>
      </c>
      <c r="H495" s="88">
        <f t="shared" si="39"/>
        <v>5.77734375</v>
      </c>
      <c r="I495" s="88">
        <f t="shared" si="41"/>
        <v>0.17308992562542258</v>
      </c>
      <c r="J495" s="88">
        <v>493</v>
      </c>
      <c r="U495" s="88">
        <v>5.77734375</v>
      </c>
      <c r="V495" s="88">
        <v>1.0849256101865372</v>
      </c>
    </row>
    <row r="496" spans="1:22">
      <c r="A496" s="88">
        <v>1975</v>
      </c>
      <c r="B496" s="88">
        <v>7</v>
      </c>
      <c r="C496" s="88">
        <v>40.4</v>
      </c>
      <c r="D496" t="s">
        <v>1180</v>
      </c>
      <c r="E496" s="88">
        <f t="shared" si="37"/>
        <v>1.1477388694153476</v>
      </c>
      <c r="F496" s="88">
        <f t="shared" si="40"/>
        <v>1.3173045123668203</v>
      </c>
      <c r="G496" s="88">
        <f t="shared" si="38"/>
        <v>5.7890625</v>
      </c>
      <c r="H496" s="88">
        <f t="shared" si="39"/>
        <v>5.7890625</v>
      </c>
      <c r="I496" s="88">
        <f t="shared" si="41"/>
        <v>0.17273954116059378</v>
      </c>
      <c r="J496" s="88">
        <v>494</v>
      </c>
      <c r="U496" s="88">
        <v>5.7890625</v>
      </c>
      <c r="V496" s="88">
        <v>1.3173045123668203</v>
      </c>
    </row>
    <row r="497" spans="1:22">
      <c r="A497" s="88">
        <v>1975</v>
      </c>
      <c r="B497" s="88">
        <v>8</v>
      </c>
      <c r="C497" s="88">
        <v>56.7</v>
      </c>
      <c r="D497" t="s">
        <v>1181</v>
      </c>
      <c r="E497" s="88">
        <f t="shared" si="37"/>
        <v>1.1259625773575064</v>
      </c>
      <c r="F497" s="88">
        <f t="shared" si="40"/>
        <v>1.2677917256095586</v>
      </c>
      <c r="G497" s="88">
        <f t="shared" si="38"/>
        <v>5.80078125</v>
      </c>
      <c r="H497" s="88">
        <f t="shared" si="39"/>
        <v>5.80078125</v>
      </c>
      <c r="I497" s="88">
        <f t="shared" si="41"/>
        <v>0.1723905723905724</v>
      </c>
      <c r="J497" s="88">
        <v>495</v>
      </c>
      <c r="U497" s="88">
        <v>5.80078125</v>
      </c>
      <c r="V497" s="88">
        <v>1.2677917256095586</v>
      </c>
    </row>
    <row r="498" spans="1:22">
      <c r="A498" s="88">
        <v>1975</v>
      </c>
      <c r="B498" s="88">
        <v>9</v>
      </c>
      <c r="C498" s="88">
        <v>20.3</v>
      </c>
      <c r="D498" t="s">
        <v>1182</v>
      </c>
      <c r="E498" s="88">
        <f t="shared" si="37"/>
        <v>0.53193755826205313</v>
      </c>
      <c r="F498" s="88">
        <f t="shared" si="40"/>
        <v>0.28295756588979515</v>
      </c>
      <c r="G498" s="88">
        <f t="shared" si="38"/>
        <v>5.8125</v>
      </c>
      <c r="H498" s="88">
        <f t="shared" si="39"/>
        <v>5.8125</v>
      </c>
      <c r="I498" s="88">
        <f t="shared" si="41"/>
        <v>0.17204301075268819</v>
      </c>
      <c r="J498" s="88">
        <v>496</v>
      </c>
      <c r="U498" s="88">
        <v>5.8125</v>
      </c>
      <c r="V498" s="88">
        <v>0.28295756588979515</v>
      </c>
    </row>
    <row r="499" spans="1:22">
      <c r="A499" s="88">
        <v>1975</v>
      </c>
      <c r="B499" s="88">
        <v>10</v>
      </c>
      <c r="C499" s="88">
        <v>13.6</v>
      </c>
      <c r="D499" t="s">
        <v>1183</v>
      </c>
      <c r="E499" s="88">
        <f t="shared" si="37"/>
        <v>1.0665772857952733</v>
      </c>
      <c r="F499" s="88">
        <f t="shared" si="40"/>
        <v>1.1375871065744121</v>
      </c>
      <c r="G499" s="88">
        <f t="shared" si="38"/>
        <v>5.82421875</v>
      </c>
      <c r="H499" s="88">
        <f t="shared" si="39"/>
        <v>5.82421875</v>
      </c>
      <c r="I499" s="88">
        <f t="shared" si="41"/>
        <v>0.17169684775318578</v>
      </c>
      <c r="J499" s="88">
        <v>497</v>
      </c>
      <c r="U499" s="88">
        <v>5.82421875</v>
      </c>
      <c r="V499" s="88">
        <v>1.1375871065744121</v>
      </c>
    </row>
    <row r="500" spans="1:22">
      <c r="A500" s="88">
        <v>1975</v>
      </c>
      <c r="B500" s="88">
        <v>11</v>
      </c>
      <c r="C500" s="88">
        <v>27.9</v>
      </c>
      <c r="D500" t="s">
        <v>1184</v>
      </c>
      <c r="E500" s="88">
        <f t="shared" si="37"/>
        <v>0.72063493462180606</v>
      </c>
      <c r="F500" s="88">
        <f t="shared" si="40"/>
        <v>0.51931470899737464</v>
      </c>
      <c r="G500" s="88">
        <f t="shared" si="38"/>
        <v>5.8359375</v>
      </c>
      <c r="H500" s="88">
        <f t="shared" si="39"/>
        <v>5.8359375</v>
      </c>
      <c r="I500" s="88">
        <f t="shared" si="41"/>
        <v>0.17135207496653279</v>
      </c>
      <c r="J500" s="88">
        <v>498</v>
      </c>
      <c r="U500" s="88">
        <v>5.8359375</v>
      </c>
      <c r="V500" s="88">
        <v>0.51931470899737464</v>
      </c>
    </row>
    <row r="501" spans="1:22">
      <c r="A501" s="88">
        <v>1975</v>
      </c>
      <c r="B501" s="88">
        <v>12</v>
      </c>
      <c r="C501" s="88">
        <v>11.6</v>
      </c>
      <c r="D501" t="s">
        <v>1185</v>
      </c>
      <c r="E501" s="88">
        <f t="shared" si="37"/>
        <v>1.0500957818782859</v>
      </c>
      <c r="F501" s="88">
        <f t="shared" si="40"/>
        <v>1.1027011511185685</v>
      </c>
      <c r="G501" s="88">
        <f t="shared" si="38"/>
        <v>5.84765625</v>
      </c>
      <c r="H501" s="88">
        <f t="shared" si="39"/>
        <v>5.84765625</v>
      </c>
      <c r="I501" s="88">
        <f t="shared" si="41"/>
        <v>0.17100868403473615</v>
      </c>
      <c r="J501" s="88">
        <v>499</v>
      </c>
      <c r="U501" s="88">
        <v>5.84765625</v>
      </c>
      <c r="V501" s="88">
        <v>1.1027011511185685</v>
      </c>
    </row>
    <row r="502" spans="1:22">
      <c r="A502" s="88">
        <v>1976</v>
      </c>
      <c r="B502" s="88">
        <v>1</v>
      </c>
      <c r="C502" s="88">
        <v>11.9</v>
      </c>
      <c r="D502" t="s">
        <v>1186</v>
      </c>
      <c r="E502" s="88">
        <f t="shared" si="37"/>
        <v>0.62421688824516508</v>
      </c>
      <c r="F502" s="88">
        <f t="shared" si="40"/>
        <v>0.38964672357047692</v>
      </c>
      <c r="G502" s="88">
        <f t="shared" si="38"/>
        <v>5.859375</v>
      </c>
      <c r="H502" s="88">
        <f t="shared" si="39"/>
        <v>5.859375</v>
      </c>
      <c r="I502" s="88">
        <f t="shared" si="41"/>
        <v>0.17066666666666666</v>
      </c>
      <c r="J502" s="88">
        <v>500</v>
      </c>
      <c r="U502" s="88">
        <v>5.859375</v>
      </c>
      <c r="V502" s="88">
        <v>0.38964672357047692</v>
      </c>
    </row>
    <row r="503" spans="1:22">
      <c r="A503" s="88">
        <v>1976</v>
      </c>
      <c r="B503" s="88">
        <v>2</v>
      </c>
      <c r="C503" s="88">
        <v>6.4</v>
      </c>
      <c r="D503" t="s">
        <v>1187</v>
      </c>
      <c r="E503" s="88">
        <f t="shared" si="37"/>
        <v>0.42042051514159146</v>
      </c>
      <c r="F503" s="88">
        <f t="shared" si="40"/>
        <v>0.17675340955192112</v>
      </c>
      <c r="G503" s="88">
        <f t="shared" si="38"/>
        <v>5.87109375</v>
      </c>
      <c r="H503" s="88">
        <f t="shared" si="39"/>
        <v>5.87109375</v>
      </c>
      <c r="I503" s="88">
        <f t="shared" si="41"/>
        <v>0.17032601463739189</v>
      </c>
      <c r="J503" s="88">
        <v>501</v>
      </c>
      <c r="U503" s="88">
        <v>5.87109375</v>
      </c>
      <c r="V503" s="88">
        <v>0.17675340955192112</v>
      </c>
    </row>
    <row r="504" spans="1:22">
      <c r="A504" s="88">
        <v>1976</v>
      </c>
      <c r="B504" s="88">
        <v>3</v>
      </c>
      <c r="C504" s="88">
        <v>31.5</v>
      </c>
      <c r="D504" t="s">
        <v>1188</v>
      </c>
      <c r="E504" s="88">
        <f t="shared" si="37"/>
        <v>0.97724500565601435</v>
      </c>
      <c r="F504" s="88">
        <f t="shared" si="40"/>
        <v>0.95500780107962358</v>
      </c>
      <c r="G504" s="88">
        <f t="shared" si="38"/>
        <v>5.8828125</v>
      </c>
      <c r="H504" s="88">
        <f t="shared" si="39"/>
        <v>5.8828125</v>
      </c>
      <c r="I504" s="88">
        <f t="shared" si="41"/>
        <v>0.16998671978751659</v>
      </c>
      <c r="J504" s="88">
        <v>502</v>
      </c>
      <c r="U504" s="88">
        <v>5.8828125</v>
      </c>
      <c r="V504" s="88">
        <v>0.95500780107962358</v>
      </c>
    </row>
    <row r="505" spans="1:22">
      <c r="A505" s="88">
        <v>1976</v>
      </c>
      <c r="B505" s="88">
        <v>4</v>
      </c>
      <c r="C505" s="88">
        <v>27.3</v>
      </c>
      <c r="D505" t="s">
        <v>1189</v>
      </c>
      <c r="E505" s="88">
        <f t="shared" si="37"/>
        <v>0.76701928813528386</v>
      </c>
      <c r="F505" s="88">
        <f t="shared" si="40"/>
        <v>0.58831858837155759</v>
      </c>
      <c r="G505" s="88">
        <f t="shared" si="38"/>
        <v>5.89453125</v>
      </c>
      <c r="H505" s="88">
        <f t="shared" si="39"/>
        <v>5.89453125</v>
      </c>
      <c r="I505" s="88">
        <f t="shared" si="41"/>
        <v>0.16964877402253148</v>
      </c>
      <c r="J505" s="88">
        <v>503</v>
      </c>
      <c r="U505" s="88">
        <v>5.89453125</v>
      </c>
      <c r="V505" s="88">
        <v>0.58831858837155759</v>
      </c>
    </row>
    <row r="506" spans="1:22">
      <c r="A506" s="88">
        <v>1976</v>
      </c>
      <c r="B506" s="88">
        <v>5</v>
      </c>
      <c r="C506" s="88">
        <v>18.2</v>
      </c>
      <c r="D506" t="s">
        <v>1190</v>
      </c>
      <c r="E506" s="88">
        <f t="shared" si="37"/>
        <v>0.83999199036575367</v>
      </c>
      <c r="F506" s="88">
        <f t="shared" si="40"/>
        <v>0.70558654387862041</v>
      </c>
      <c r="G506" s="88">
        <f t="shared" si="38"/>
        <v>5.90625</v>
      </c>
      <c r="H506" s="88">
        <f t="shared" si="39"/>
        <v>5.90625</v>
      </c>
      <c r="I506" s="88">
        <f t="shared" si="41"/>
        <v>0.1693121693121693</v>
      </c>
      <c r="J506" s="88">
        <v>504</v>
      </c>
      <c r="U506" s="88">
        <v>5.90625</v>
      </c>
      <c r="V506" s="88">
        <v>0.70558654387862041</v>
      </c>
    </row>
    <row r="507" spans="1:22">
      <c r="A507" s="88">
        <v>1976</v>
      </c>
      <c r="B507" s="88">
        <v>6</v>
      </c>
      <c r="C507" s="88">
        <v>17.899999999999999</v>
      </c>
      <c r="D507" t="s">
        <v>1191</v>
      </c>
      <c r="E507" s="88">
        <f t="shared" si="37"/>
        <v>0.28884010086256545</v>
      </c>
      <c r="F507" s="88">
        <f t="shared" si="40"/>
        <v>8.3428603866296983E-2</v>
      </c>
      <c r="G507" s="88">
        <f t="shared" si="38"/>
        <v>5.91796875</v>
      </c>
      <c r="H507" s="88">
        <f t="shared" si="39"/>
        <v>5.91796875</v>
      </c>
      <c r="I507" s="88">
        <f t="shared" si="41"/>
        <v>0.16897689768976898</v>
      </c>
      <c r="J507" s="88">
        <v>505</v>
      </c>
      <c r="U507" s="88">
        <v>5.91796875</v>
      </c>
      <c r="V507" s="88">
        <v>8.3428603866296983E-2</v>
      </c>
    </row>
    <row r="508" spans="1:22">
      <c r="A508" s="88">
        <v>1976</v>
      </c>
      <c r="B508" s="88">
        <v>7</v>
      </c>
      <c r="C508" s="88">
        <v>2.9</v>
      </c>
      <c r="D508" t="s">
        <v>1192</v>
      </c>
      <c r="E508" s="88">
        <f t="shared" si="37"/>
        <v>1.7341322189597013</v>
      </c>
      <c r="F508" s="88">
        <f t="shared" si="40"/>
        <v>3.0072145528340974</v>
      </c>
      <c r="G508" s="88">
        <f t="shared" si="38"/>
        <v>5.9296875</v>
      </c>
      <c r="H508" s="88">
        <f t="shared" si="39"/>
        <v>5.9296875</v>
      </c>
      <c r="I508" s="88">
        <f t="shared" si="41"/>
        <v>0.16864295125164691</v>
      </c>
      <c r="J508" s="88">
        <v>506</v>
      </c>
      <c r="U508" s="88">
        <v>5.9296875</v>
      </c>
      <c r="V508" s="88">
        <v>3.0072145528340974</v>
      </c>
    </row>
    <row r="509" spans="1:22">
      <c r="A509" s="88">
        <v>1976</v>
      </c>
      <c r="B509" s="88">
        <v>8</v>
      </c>
      <c r="C509" s="88">
        <v>24.1</v>
      </c>
      <c r="D509" t="s">
        <v>1193</v>
      </c>
      <c r="E509" s="88">
        <f t="shared" si="37"/>
        <v>0.60500453729023784</v>
      </c>
      <c r="F509" s="88">
        <f t="shared" si="40"/>
        <v>0.3660304901417748</v>
      </c>
      <c r="G509" s="88">
        <f t="shared" si="38"/>
        <v>5.94140625</v>
      </c>
      <c r="H509" s="88">
        <f t="shared" si="39"/>
        <v>5.94140625</v>
      </c>
      <c r="I509" s="88">
        <f t="shared" si="41"/>
        <v>0.16831032215647601</v>
      </c>
      <c r="J509" s="88">
        <v>507</v>
      </c>
      <c r="U509" s="88">
        <v>5.94140625</v>
      </c>
      <c r="V509" s="88">
        <v>0.3660304901417748</v>
      </c>
    </row>
    <row r="510" spans="1:22">
      <c r="A510" s="88">
        <v>1976</v>
      </c>
      <c r="B510" s="88">
        <v>9</v>
      </c>
      <c r="C510" s="88">
        <v>20</v>
      </c>
      <c r="D510" t="s">
        <v>1194</v>
      </c>
      <c r="E510" s="88">
        <f t="shared" si="37"/>
        <v>0.75212143527397401</v>
      </c>
      <c r="F510" s="88">
        <f t="shared" si="40"/>
        <v>0.56568665339858271</v>
      </c>
      <c r="G510" s="88">
        <f t="shared" si="38"/>
        <v>5.953125</v>
      </c>
      <c r="H510" s="88">
        <f t="shared" si="39"/>
        <v>5.953125</v>
      </c>
      <c r="I510" s="88">
        <f t="shared" si="41"/>
        <v>0.16797900262467191</v>
      </c>
      <c r="J510" s="88">
        <v>508</v>
      </c>
      <c r="U510" s="88">
        <v>5.953125</v>
      </c>
      <c r="V510" s="88">
        <v>0.56568665339858271</v>
      </c>
    </row>
    <row r="511" spans="1:22">
      <c r="A511" s="88">
        <v>1976</v>
      </c>
      <c r="B511" s="88">
        <v>10</v>
      </c>
      <c r="C511" s="88">
        <v>29.7</v>
      </c>
      <c r="D511" t="s">
        <v>1195</v>
      </c>
      <c r="E511" s="88">
        <f t="shared" si="37"/>
        <v>0.41874829150822368</v>
      </c>
      <c r="F511" s="88">
        <f t="shared" si="40"/>
        <v>0.17535013164105628</v>
      </c>
      <c r="G511" s="88">
        <f t="shared" si="38"/>
        <v>5.96484375</v>
      </c>
      <c r="H511" s="88">
        <f t="shared" si="39"/>
        <v>5.96484375</v>
      </c>
      <c r="I511" s="88">
        <f t="shared" si="41"/>
        <v>0.16764898493778652</v>
      </c>
      <c r="J511" s="88">
        <v>509</v>
      </c>
      <c r="U511" s="88">
        <v>5.96484375</v>
      </c>
      <c r="V511" s="88">
        <v>0.17535013164105628</v>
      </c>
    </row>
    <row r="512" spans="1:22">
      <c r="A512" s="88">
        <v>1976</v>
      </c>
      <c r="B512" s="88">
        <v>11</v>
      </c>
      <c r="C512" s="88">
        <v>7.9</v>
      </c>
      <c r="D512" t="s">
        <v>1196</v>
      </c>
      <c r="E512" s="88">
        <f t="shared" si="37"/>
        <v>2.5527072997962614</v>
      </c>
      <c r="F512" s="88">
        <f t="shared" si="40"/>
        <v>6.5163145584331206</v>
      </c>
      <c r="G512" s="88">
        <f t="shared" si="38"/>
        <v>5.9765625</v>
      </c>
      <c r="H512" s="88">
        <f t="shared" si="39"/>
        <v>5.9765625</v>
      </c>
      <c r="I512" s="88">
        <f t="shared" si="41"/>
        <v>0.16732026143790849</v>
      </c>
      <c r="J512" s="88">
        <v>510</v>
      </c>
      <c r="U512" s="88">
        <v>5.9765625</v>
      </c>
      <c r="V512" s="88">
        <v>6.5163145584331206</v>
      </c>
    </row>
    <row r="513" spans="1:22">
      <c r="A513" s="88">
        <v>1976</v>
      </c>
      <c r="B513" s="88">
        <v>12</v>
      </c>
      <c r="C513" s="88">
        <v>22.3</v>
      </c>
      <c r="D513" t="s">
        <v>1197</v>
      </c>
      <c r="E513" s="88">
        <f t="shared" si="37"/>
        <v>0.51080118975177591</v>
      </c>
      <c r="F513" s="88">
        <f t="shared" si="40"/>
        <v>0.26091785545182977</v>
      </c>
      <c r="G513" s="88">
        <f t="shared" si="38"/>
        <v>5.98828125</v>
      </c>
      <c r="H513" s="88">
        <f t="shared" si="39"/>
        <v>5.98828125</v>
      </c>
      <c r="I513" s="88">
        <f t="shared" si="41"/>
        <v>0.16699282452707109</v>
      </c>
      <c r="J513" s="88">
        <v>511</v>
      </c>
      <c r="U513" s="88">
        <v>5.98828125</v>
      </c>
      <c r="V513" s="88">
        <v>0.26091785545182977</v>
      </c>
    </row>
    <row r="514" spans="1:22" s="89" customFormat="1">
      <c r="A514" s="89">
        <v>1977</v>
      </c>
      <c r="B514" s="89">
        <v>1</v>
      </c>
      <c r="C514" s="89">
        <v>23.8</v>
      </c>
      <c r="D514" s="109" t="s">
        <v>1198</v>
      </c>
      <c r="E514" s="89">
        <f t="shared" si="37"/>
        <v>1.4755859375</v>
      </c>
      <c r="F514" s="89">
        <f t="shared" si="40"/>
        <v>2.1773538589477539</v>
      </c>
      <c r="G514" s="89">
        <f t="shared" si="38"/>
        <v>6</v>
      </c>
      <c r="H514" s="89">
        <f t="shared" si="39"/>
        <v>6</v>
      </c>
      <c r="I514" s="89">
        <f>1/H514</f>
        <v>0.16666666666666666</v>
      </c>
      <c r="J514" s="89">
        <v>512</v>
      </c>
    </row>
    <row r="515" spans="1:22">
      <c r="A515" s="88">
        <v>1977</v>
      </c>
      <c r="B515" s="88">
        <v>2</v>
      </c>
      <c r="C515" s="88">
        <v>33.299999999999997</v>
      </c>
      <c r="D515" t="s">
        <v>1199</v>
      </c>
      <c r="E515" s="88">
        <f t="shared" ref="E515:E578" si="42">(2*IMABS(D515))/COUNT($C$2:$C$1025)</f>
        <v>0.51080118975180466</v>
      </c>
      <c r="F515" s="88">
        <f t="shared" si="40"/>
        <v>0.26091785545185914</v>
      </c>
      <c r="G515" s="88">
        <f t="shared" si="38"/>
        <v>6.01171875</v>
      </c>
      <c r="H515" s="88">
        <f t="shared" si="39"/>
        <v>6.01171875</v>
      </c>
      <c r="I515" s="88">
        <f>1/H515</f>
        <v>0.16634178037686809</v>
      </c>
      <c r="J515" s="88">
        <v>513</v>
      </c>
    </row>
    <row r="516" spans="1:22">
      <c r="A516" s="88">
        <v>1977</v>
      </c>
      <c r="B516" s="88">
        <v>3</v>
      </c>
      <c r="C516" s="88">
        <v>13</v>
      </c>
      <c r="D516" t="s">
        <v>1200</v>
      </c>
      <c r="E516" s="88">
        <f t="shared" si="42"/>
        <v>2.5527072997962632</v>
      </c>
      <c r="F516" s="88">
        <f t="shared" si="40"/>
        <v>6.5163145584331295</v>
      </c>
      <c r="G516" s="88">
        <f t="shared" ref="G516:G579" si="43">G515+$K$8</f>
        <v>6.0234375</v>
      </c>
      <c r="H516" s="88">
        <f t="shared" ref="H516:H579" si="44">J516/(1024/2)*$K$2</f>
        <v>6.0234375</v>
      </c>
      <c r="I516" s="88">
        <f t="shared" ref="I516:I579" si="45">1/H516</f>
        <v>0.16601815823605706</v>
      </c>
      <c r="J516" s="88">
        <v>514</v>
      </c>
    </row>
    <row r="517" spans="1:22">
      <c r="A517" s="88">
        <v>1977</v>
      </c>
      <c r="B517" s="88">
        <v>4</v>
      </c>
      <c r="C517" s="88">
        <v>19</v>
      </c>
      <c r="D517" t="s">
        <v>1201</v>
      </c>
      <c r="E517" s="88">
        <f t="shared" si="42"/>
        <v>0.4187482915082264</v>
      </c>
      <c r="F517" s="88">
        <f t="shared" si="40"/>
        <v>0.17535013164105856</v>
      </c>
      <c r="G517" s="88">
        <f t="shared" si="43"/>
        <v>6.03515625</v>
      </c>
      <c r="H517" s="88">
        <f t="shared" si="44"/>
        <v>6.03515625</v>
      </c>
      <c r="I517" s="88">
        <f t="shared" si="45"/>
        <v>0.1656957928802589</v>
      </c>
      <c r="J517" s="88">
        <v>515</v>
      </c>
    </row>
    <row r="518" spans="1:22">
      <c r="A518" s="88">
        <v>1977</v>
      </c>
      <c r="B518" s="88">
        <v>5</v>
      </c>
      <c r="C518" s="88">
        <v>27</v>
      </c>
      <c r="D518" t="s">
        <v>1202</v>
      </c>
      <c r="E518" s="88">
        <f t="shared" si="42"/>
        <v>0.7521214352739628</v>
      </c>
      <c r="F518" s="88">
        <f t="shared" si="40"/>
        <v>0.56568665339856583</v>
      </c>
      <c r="G518" s="88">
        <f t="shared" si="43"/>
        <v>6.046875</v>
      </c>
      <c r="H518" s="88">
        <f t="shared" si="44"/>
        <v>6.046875</v>
      </c>
      <c r="I518" s="88">
        <f t="shared" si="45"/>
        <v>0.16537467700258399</v>
      </c>
      <c r="J518" s="88">
        <v>516</v>
      </c>
    </row>
    <row r="519" spans="1:22">
      <c r="A519" s="88">
        <v>1977</v>
      </c>
      <c r="B519" s="88">
        <v>6</v>
      </c>
      <c r="C519" s="88">
        <v>54.9</v>
      </c>
      <c r="D519" t="s">
        <v>1203</v>
      </c>
      <c r="E519" s="88">
        <f t="shared" si="42"/>
        <v>0.60500453729024073</v>
      </c>
      <c r="F519" s="88">
        <f t="shared" si="40"/>
        <v>0.3660304901417783</v>
      </c>
      <c r="G519" s="88">
        <f t="shared" si="43"/>
        <v>6.05859375</v>
      </c>
      <c r="H519" s="88">
        <f t="shared" si="44"/>
        <v>6.05859375</v>
      </c>
      <c r="I519" s="88">
        <f t="shared" si="45"/>
        <v>0.16505480335267569</v>
      </c>
      <c r="J519" s="88">
        <v>517</v>
      </c>
    </row>
    <row r="520" spans="1:22">
      <c r="A520" s="88">
        <v>1977</v>
      </c>
      <c r="B520" s="88">
        <v>7</v>
      </c>
      <c r="C520" s="88">
        <v>30.6</v>
      </c>
      <c r="D520" t="s">
        <v>1204</v>
      </c>
      <c r="E520" s="88">
        <f t="shared" si="42"/>
        <v>1.7341322189597044</v>
      </c>
      <c r="F520" s="88">
        <f t="shared" ref="F520:F583" si="46">E520^2</f>
        <v>3.0072145528341081</v>
      </c>
      <c r="G520" s="88">
        <f t="shared" si="43"/>
        <v>6.0703125</v>
      </c>
      <c r="H520" s="88">
        <f t="shared" si="44"/>
        <v>6.0703125</v>
      </c>
      <c r="I520" s="88">
        <f t="shared" si="45"/>
        <v>0.16473616473616473</v>
      </c>
      <c r="J520" s="88">
        <v>518</v>
      </c>
    </row>
    <row r="521" spans="1:22">
      <c r="A521" s="88">
        <v>1977</v>
      </c>
      <c r="B521" s="88">
        <v>8</v>
      </c>
      <c r="C521" s="88">
        <v>43</v>
      </c>
      <c r="D521" t="s">
        <v>1205</v>
      </c>
      <c r="E521" s="88">
        <f t="shared" si="42"/>
        <v>0.28884010086256945</v>
      </c>
      <c r="F521" s="88">
        <f t="shared" si="46"/>
        <v>8.3428603866299286E-2</v>
      </c>
      <c r="G521" s="88">
        <f t="shared" si="43"/>
        <v>6.08203125</v>
      </c>
      <c r="H521" s="88">
        <f t="shared" si="44"/>
        <v>6.08203125</v>
      </c>
      <c r="I521" s="88">
        <f t="shared" si="45"/>
        <v>0.16441875401412973</v>
      </c>
      <c r="J521" s="88">
        <v>519</v>
      </c>
    </row>
    <row r="522" spans="1:22">
      <c r="A522" s="88">
        <v>1977</v>
      </c>
      <c r="B522" s="88">
        <v>9</v>
      </c>
      <c r="C522" s="88">
        <v>62.4</v>
      </c>
      <c r="D522" t="s">
        <v>1206</v>
      </c>
      <c r="E522" s="88">
        <f t="shared" si="42"/>
        <v>0.83999199036586492</v>
      </c>
      <c r="F522" s="88">
        <f t="shared" si="46"/>
        <v>0.70558654387880726</v>
      </c>
      <c r="G522" s="88">
        <f t="shared" si="43"/>
        <v>6.09375</v>
      </c>
      <c r="H522" s="88">
        <f t="shared" si="44"/>
        <v>6.09375</v>
      </c>
      <c r="I522" s="88">
        <f t="shared" si="45"/>
        <v>0.1641025641025641</v>
      </c>
      <c r="J522" s="88">
        <v>520</v>
      </c>
    </row>
    <row r="523" spans="1:22">
      <c r="A523" s="88">
        <v>1977</v>
      </c>
      <c r="B523" s="88">
        <v>10</v>
      </c>
      <c r="C523" s="88">
        <v>62.1</v>
      </c>
      <c r="D523" t="s">
        <v>1207</v>
      </c>
      <c r="E523" s="88">
        <f t="shared" si="42"/>
        <v>0.76701928813528819</v>
      </c>
      <c r="F523" s="88">
        <f t="shared" si="46"/>
        <v>0.58831858837156426</v>
      </c>
      <c r="G523" s="88">
        <f t="shared" si="43"/>
        <v>6.10546875</v>
      </c>
      <c r="H523" s="88">
        <f t="shared" si="44"/>
        <v>6.10546875</v>
      </c>
      <c r="I523" s="88">
        <f t="shared" si="45"/>
        <v>0.163787587971849</v>
      </c>
      <c r="J523" s="88">
        <v>521</v>
      </c>
    </row>
    <row r="524" spans="1:22">
      <c r="A524" s="88">
        <v>1977</v>
      </c>
      <c r="B524" s="88">
        <v>11</v>
      </c>
      <c r="C524" s="88">
        <v>41.6</v>
      </c>
      <c r="D524" t="s">
        <v>1208</v>
      </c>
      <c r="E524" s="88">
        <f t="shared" si="42"/>
        <v>0.97724500565602856</v>
      </c>
      <c r="F524" s="88">
        <f t="shared" si="46"/>
        <v>0.95500780107965133</v>
      </c>
      <c r="G524" s="88">
        <f t="shared" si="43"/>
        <v>6.1171875</v>
      </c>
      <c r="H524" s="88">
        <f t="shared" si="44"/>
        <v>6.1171875</v>
      </c>
      <c r="I524" s="88">
        <f t="shared" si="45"/>
        <v>0.16347381864623245</v>
      </c>
      <c r="J524" s="88">
        <v>522</v>
      </c>
    </row>
    <row r="525" spans="1:22">
      <c r="A525" s="88">
        <v>1977</v>
      </c>
      <c r="B525" s="88">
        <v>12</v>
      </c>
      <c r="C525" s="88">
        <v>61.4</v>
      </c>
      <c r="D525" t="s">
        <v>1209</v>
      </c>
      <c r="E525" s="88">
        <f t="shared" si="42"/>
        <v>0.42042051514160406</v>
      </c>
      <c r="F525" s="88">
        <f t="shared" si="46"/>
        <v>0.17675340955193172</v>
      </c>
      <c r="G525" s="88">
        <f t="shared" si="43"/>
        <v>6.12890625</v>
      </c>
      <c r="H525" s="88">
        <f t="shared" si="44"/>
        <v>6.12890625</v>
      </c>
      <c r="I525" s="88">
        <f t="shared" si="45"/>
        <v>0.16316124920331421</v>
      </c>
      <c r="J525" s="88">
        <v>523</v>
      </c>
    </row>
    <row r="526" spans="1:22">
      <c r="A526" s="88">
        <v>1978</v>
      </c>
      <c r="B526" s="88">
        <v>1</v>
      </c>
      <c r="C526" s="88">
        <v>73.7</v>
      </c>
      <c r="D526" t="s">
        <v>1210</v>
      </c>
      <c r="E526" s="88">
        <f t="shared" si="42"/>
        <v>0.6242168882451592</v>
      </c>
      <c r="F526" s="88">
        <f t="shared" si="46"/>
        <v>0.38964672357046959</v>
      </c>
      <c r="G526" s="88">
        <f t="shared" si="43"/>
        <v>6.140625</v>
      </c>
      <c r="H526" s="88">
        <f t="shared" si="44"/>
        <v>6.140625</v>
      </c>
      <c r="I526" s="88">
        <f t="shared" si="45"/>
        <v>0.16284987277353691</v>
      </c>
      <c r="J526" s="88">
        <v>524</v>
      </c>
    </row>
    <row r="527" spans="1:22">
      <c r="A527" s="88">
        <v>1978</v>
      </c>
      <c r="B527" s="88">
        <v>2</v>
      </c>
      <c r="C527" s="88">
        <v>132.6</v>
      </c>
      <c r="D527" t="s">
        <v>1211</v>
      </c>
      <c r="E527" s="88">
        <f t="shared" si="42"/>
        <v>1.0500957818782877</v>
      </c>
      <c r="F527" s="88">
        <f t="shared" si="46"/>
        <v>1.1027011511185723</v>
      </c>
      <c r="G527" s="88">
        <f t="shared" si="43"/>
        <v>6.15234375</v>
      </c>
      <c r="H527" s="88">
        <f t="shared" si="44"/>
        <v>6.15234375</v>
      </c>
      <c r="I527" s="88">
        <f t="shared" si="45"/>
        <v>0.16253968253968254</v>
      </c>
      <c r="J527" s="88">
        <v>525</v>
      </c>
    </row>
    <row r="528" spans="1:22">
      <c r="A528" s="88">
        <v>1978</v>
      </c>
      <c r="B528" s="88">
        <v>3</v>
      </c>
      <c r="C528" s="88">
        <v>108.4</v>
      </c>
      <c r="D528" t="s">
        <v>1212</v>
      </c>
      <c r="E528" s="88">
        <f t="shared" si="42"/>
        <v>0.72063493462180506</v>
      </c>
      <c r="F528" s="88">
        <f t="shared" si="46"/>
        <v>0.5193147089973732</v>
      </c>
      <c r="G528" s="88">
        <f t="shared" si="43"/>
        <v>6.1640625</v>
      </c>
      <c r="H528" s="88">
        <f t="shared" si="44"/>
        <v>6.1640625</v>
      </c>
      <c r="I528" s="88">
        <f t="shared" si="45"/>
        <v>0.16223067173637515</v>
      </c>
      <c r="J528" s="88">
        <v>526</v>
      </c>
    </row>
    <row r="529" spans="1:10">
      <c r="A529" s="88">
        <v>1978</v>
      </c>
      <c r="B529" s="88">
        <v>4</v>
      </c>
      <c r="C529" s="88">
        <v>141.19999999999999</v>
      </c>
      <c r="D529" t="s">
        <v>1213</v>
      </c>
      <c r="E529" s="88">
        <f t="shared" si="42"/>
        <v>1.0665772857952789</v>
      </c>
      <c r="F529" s="88">
        <f t="shared" si="46"/>
        <v>1.1375871065744241</v>
      </c>
      <c r="G529" s="88">
        <f t="shared" si="43"/>
        <v>6.17578125</v>
      </c>
      <c r="H529" s="88">
        <f t="shared" si="44"/>
        <v>6.17578125</v>
      </c>
      <c r="I529" s="88">
        <f t="shared" si="45"/>
        <v>0.16192283364958887</v>
      </c>
      <c r="J529" s="88">
        <v>527</v>
      </c>
    </row>
    <row r="530" spans="1:10">
      <c r="A530" s="88">
        <v>1978</v>
      </c>
      <c r="B530" s="88">
        <v>5</v>
      </c>
      <c r="C530" s="88">
        <v>117.1</v>
      </c>
      <c r="D530" t="s">
        <v>1214</v>
      </c>
      <c r="E530" s="88">
        <f t="shared" si="42"/>
        <v>0.53193755826206723</v>
      </c>
      <c r="F530" s="88">
        <f t="shared" si="46"/>
        <v>0.28295756588981019</v>
      </c>
      <c r="G530" s="88">
        <f t="shared" si="43"/>
        <v>6.1875</v>
      </c>
      <c r="H530" s="88">
        <f t="shared" si="44"/>
        <v>6.1875</v>
      </c>
      <c r="I530" s="88">
        <f t="shared" si="45"/>
        <v>0.16161616161616163</v>
      </c>
      <c r="J530" s="88">
        <v>528</v>
      </c>
    </row>
    <row r="531" spans="1:10">
      <c r="A531" s="88">
        <v>1978</v>
      </c>
      <c r="B531" s="88">
        <v>6</v>
      </c>
      <c r="C531" s="88">
        <v>134.6</v>
      </c>
      <c r="D531" t="s">
        <v>1215</v>
      </c>
      <c r="E531" s="88">
        <f t="shared" si="42"/>
        <v>1.125962577357505</v>
      </c>
      <c r="F531" s="88">
        <f t="shared" si="46"/>
        <v>1.2677917256095554</v>
      </c>
      <c r="G531" s="88">
        <f t="shared" si="43"/>
        <v>6.19921875</v>
      </c>
      <c r="H531" s="88">
        <f t="shared" si="44"/>
        <v>6.19921875</v>
      </c>
      <c r="I531" s="88">
        <f t="shared" si="45"/>
        <v>0.16131064902331443</v>
      </c>
      <c r="J531" s="88">
        <v>529</v>
      </c>
    </row>
    <row r="532" spans="1:10">
      <c r="A532" s="88">
        <v>1978</v>
      </c>
      <c r="B532" s="88">
        <v>7</v>
      </c>
      <c r="C532" s="88">
        <v>99.7</v>
      </c>
      <c r="D532" t="s">
        <v>1216</v>
      </c>
      <c r="E532" s="88">
        <f t="shared" si="42"/>
        <v>1.1477388694153525</v>
      </c>
      <c r="F532" s="88">
        <f t="shared" si="46"/>
        <v>1.3173045123668317</v>
      </c>
      <c r="G532" s="88">
        <f t="shared" si="43"/>
        <v>6.2109375</v>
      </c>
      <c r="H532" s="88">
        <f t="shared" si="44"/>
        <v>6.2109375</v>
      </c>
      <c r="I532" s="88">
        <f t="shared" si="45"/>
        <v>0.16100628930817609</v>
      </c>
      <c r="J532" s="88">
        <v>530</v>
      </c>
    </row>
    <row r="533" spans="1:10">
      <c r="A533" s="88">
        <v>1978</v>
      </c>
      <c r="B533" s="88">
        <v>8</v>
      </c>
      <c r="C533" s="88">
        <v>82.4</v>
      </c>
      <c r="D533" t="s">
        <v>1217</v>
      </c>
      <c r="E533" s="88">
        <f t="shared" si="42"/>
        <v>1.041597623934758</v>
      </c>
      <c r="F533" s="88">
        <f t="shared" si="46"/>
        <v>1.0849256101865334</v>
      </c>
      <c r="G533" s="88">
        <f t="shared" si="43"/>
        <v>6.22265625</v>
      </c>
      <c r="H533" s="88">
        <f t="shared" si="44"/>
        <v>6.22265625</v>
      </c>
      <c r="I533" s="88">
        <f t="shared" si="45"/>
        <v>0.16070307595731326</v>
      </c>
      <c r="J533" s="88">
        <v>531</v>
      </c>
    </row>
    <row r="534" spans="1:10">
      <c r="A534" s="88">
        <v>1978</v>
      </c>
      <c r="B534" s="88">
        <v>9</v>
      </c>
      <c r="C534" s="88">
        <v>195.7</v>
      </c>
      <c r="D534" t="s">
        <v>1218</v>
      </c>
      <c r="E534" s="88">
        <f t="shared" si="42"/>
        <v>0.49519592898248022</v>
      </c>
      <c r="F534" s="88">
        <f t="shared" si="46"/>
        <v>0.24521900808082159</v>
      </c>
      <c r="G534" s="88">
        <f t="shared" si="43"/>
        <v>6.234375</v>
      </c>
      <c r="H534" s="88">
        <f t="shared" si="44"/>
        <v>6.234375</v>
      </c>
      <c r="I534" s="88">
        <f t="shared" si="45"/>
        <v>0.16040100250626566</v>
      </c>
      <c r="J534" s="88">
        <v>532</v>
      </c>
    </row>
    <row r="535" spans="1:10">
      <c r="A535" s="88">
        <v>1978</v>
      </c>
      <c r="B535" s="88">
        <v>10</v>
      </c>
      <c r="C535" s="88">
        <v>177.1</v>
      </c>
      <c r="D535" t="s">
        <v>1219</v>
      </c>
      <c r="E535" s="88">
        <f t="shared" si="42"/>
        <v>2.0704493862279496</v>
      </c>
      <c r="F535" s="88">
        <f t="shared" si="46"/>
        <v>4.2867606609316935</v>
      </c>
      <c r="G535" s="88">
        <f t="shared" si="43"/>
        <v>6.24609375</v>
      </c>
      <c r="H535" s="88">
        <f t="shared" si="44"/>
        <v>6.24609375</v>
      </c>
      <c r="I535" s="88">
        <f t="shared" si="45"/>
        <v>0.16010006253908693</v>
      </c>
      <c r="J535" s="88">
        <v>533</v>
      </c>
    </row>
    <row r="536" spans="1:10">
      <c r="A536" s="88">
        <v>1978</v>
      </c>
      <c r="B536" s="88">
        <v>11</v>
      </c>
      <c r="C536" s="88">
        <v>138.5</v>
      </c>
      <c r="D536" t="s">
        <v>1220</v>
      </c>
      <c r="E536" s="88">
        <f t="shared" si="42"/>
        <v>1.0497111043997598</v>
      </c>
      <c r="F536" s="88">
        <f t="shared" si="46"/>
        <v>1.1018934027001634</v>
      </c>
      <c r="G536" s="88">
        <f t="shared" si="43"/>
        <v>6.2578125</v>
      </c>
      <c r="H536" s="88">
        <f t="shared" si="44"/>
        <v>6.2578125</v>
      </c>
      <c r="I536" s="88">
        <f t="shared" si="45"/>
        <v>0.15980024968789014</v>
      </c>
      <c r="J536" s="88">
        <v>534</v>
      </c>
    </row>
    <row r="537" spans="1:10">
      <c r="A537" s="88">
        <v>1978</v>
      </c>
      <c r="B537" s="88">
        <v>12</v>
      </c>
      <c r="C537" s="88">
        <v>173.9</v>
      </c>
      <c r="D537" t="s">
        <v>1221</v>
      </c>
      <c r="E537" s="88">
        <f t="shared" si="42"/>
        <v>1.2000407313243209</v>
      </c>
      <c r="F537" s="88">
        <f t="shared" si="46"/>
        <v>1.4400977568374109</v>
      </c>
      <c r="G537" s="88">
        <f t="shared" si="43"/>
        <v>6.26953125</v>
      </c>
      <c r="H537" s="88">
        <f t="shared" si="44"/>
        <v>6.26953125</v>
      </c>
      <c r="I537" s="88">
        <f t="shared" si="45"/>
        <v>0.15950155763239876</v>
      </c>
      <c r="J537" s="88">
        <v>535</v>
      </c>
    </row>
    <row r="538" spans="1:10">
      <c r="A538" s="88">
        <v>1979</v>
      </c>
      <c r="B538" s="88">
        <v>1</v>
      </c>
      <c r="C538" s="88">
        <v>235.9</v>
      </c>
      <c r="D538" t="s">
        <v>1222</v>
      </c>
      <c r="E538" s="88">
        <f t="shared" si="42"/>
        <v>0.38044066497074203</v>
      </c>
      <c r="F538" s="88">
        <f t="shared" si="46"/>
        <v>0.14473509956338038</v>
      </c>
      <c r="G538" s="88">
        <f t="shared" si="43"/>
        <v>6.28125</v>
      </c>
      <c r="H538" s="88">
        <f t="shared" si="44"/>
        <v>6.28125</v>
      </c>
      <c r="I538" s="88">
        <f t="shared" si="45"/>
        <v>0.15920398009950248</v>
      </c>
      <c r="J538" s="88">
        <v>536</v>
      </c>
    </row>
    <row r="539" spans="1:10">
      <c r="A539" s="88">
        <v>1979</v>
      </c>
      <c r="B539" s="88">
        <v>2</v>
      </c>
      <c r="C539" s="88">
        <v>194.7</v>
      </c>
      <c r="D539" t="s">
        <v>1223</v>
      </c>
      <c r="E539" s="88">
        <f t="shared" si="42"/>
        <v>0.67313339715497833</v>
      </c>
      <c r="F539" s="88">
        <f t="shared" si="46"/>
        <v>0.45310857036540181</v>
      </c>
      <c r="G539" s="88">
        <f t="shared" si="43"/>
        <v>6.29296875</v>
      </c>
      <c r="H539" s="88">
        <f t="shared" si="44"/>
        <v>6.29296875</v>
      </c>
      <c r="I539" s="88">
        <f t="shared" si="45"/>
        <v>0.15890751086281812</v>
      </c>
      <c r="J539" s="88">
        <v>537</v>
      </c>
    </row>
    <row r="540" spans="1:10">
      <c r="A540" s="88">
        <v>1979</v>
      </c>
      <c r="B540" s="88">
        <v>3</v>
      </c>
      <c r="C540" s="88">
        <v>195.3</v>
      </c>
      <c r="D540" t="s">
        <v>1224</v>
      </c>
      <c r="E540" s="88">
        <f t="shared" si="42"/>
        <v>0.60597228920539281</v>
      </c>
      <c r="F540" s="88">
        <f t="shared" si="46"/>
        <v>0.36720241528482422</v>
      </c>
      <c r="G540" s="88">
        <f t="shared" si="43"/>
        <v>6.3046875</v>
      </c>
      <c r="H540" s="88">
        <f t="shared" si="44"/>
        <v>6.3046875</v>
      </c>
      <c r="I540" s="88">
        <f t="shared" si="45"/>
        <v>0.15861214374225527</v>
      </c>
      <c r="J540" s="88">
        <v>538</v>
      </c>
    </row>
    <row r="541" spans="1:10">
      <c r="A541" s="88">
        <v>1979</v>
      </c>
      <c r="B541" s="88">
        <v>4</v>
      </c>
      <c r="C541" s="88">
        <v>143.69999999999999</v>
      </c>
      <c r="D541" t="s">
        <v>1225</v>
      </c>
      <c r="E541" s="88">
        <f t="shared" si="42"/>
        <v>0.34114116693095958</v>
      </c>
      <c r="F541" s="88">
        <f t="shared" si="46"/>
        <v>0.11637729577501683</v>
      </c>
      <c r="G541" s="88">
        <f t="shared" si="43"/>
        <v>6.31640625</v>
      </c>
      <c r="H541" s="88">
        <f t="shared" si="44"/>
        <v>6.31640625</v>
      </c>
      <c r="I541" s="88">
        <f t="shared" si="45"/>
        <v>0.1583178726035869</v>
      </c>
      <c r="J541" s="88">
        <v>539</v>
      </c>
    </row>
    <row r="542" spans="1:10">
      <c r="A542" s="88">
        <v>1979</v>
      </c>
      <c r="B542" s="88">
        <v>5</v>
      </c>
      <c r="C542" s="88">
        <v>190.3</v>
      </c>
      <c r="D542" t="s">
        <v>1226</v>
      </c>
      <c r="E542" s="88">
        <f t="shared" si="42"/>
        <v>0.82929802971235023</v>
      </c>
      <c r="F542" s="88">
        <f t="shared" si="46"/>
        <v>0.6877352220847861</v>
      </c>
      <c r="G542" s="88">
        <f t="shared" si="43"/>
        <v>6.328125</v>
      </c>
      <c r="H542" s="88">
        <f t="shared" si="44"/>
        <v>6.328125</v>
      </c>
      <c r="I542" s="88">
        <f t="shared" si="45"/>
        <v>0.15802469135802469</v>
      </c>
      <c r="J542" s="88">
        <v>540</v>
      </c>
    </row>
    <row r="543" spans="1:10">
      <c r="A543" s="88">
        <v>1979</v>
      </c>
      <c r="B543" s="88">
        <v>6</v>
      </c>
      <c r="C543" s="88">
        <v>211.7</v>
      </c>
      <c r="D543" t="s">
        <v>1227</v>
      </c>
      <c r="E543" s="88">
        <f t="shared" si="42"/>
        <v>1.0729564982459616</v>
      </c>
      <c r="F543" s="88">
        <f t="shared" si="46"/>
        <v>1.1512356471282363</v>
      </c>
      <c r="G543" s="88">
        <f t="shared" si="43"/>
        <v>6.33984375</v>
      </c>
      <c r="H543" s="88">
        <f t="shared" si="44"/>
        <v>6.33984375</v>
      </c>
      <c r="I543" s="88">
        <f t="shared" si="45"/>
        <v>0.15773259396179914</v>
      </c>
      <c r="J543" s="88">
        <v>541</v>
      </c>
    </row>
    <row r="544" spans="1:10">
      <c r="A544" s="88">
        <v>1979</v>
      </c>
      <c r="B544" s="88">
        <v>7</v>
      </c>
      <c r="C544" s="88">
        <v>225.7</v>
      </c>
      <c r="D544" t="s">
        <v>1228</v>
      </c>
      <c r="E544" s="88">
        <f t="shared" si="42"/>
        <v>1.3192083309567337</v>
      </c>
      <c r="F544" s="88">
        <f t="shared" si="46"/>
        <v>1.7403106204656511</v>
      </c>
      <c r="G544" s="88">
        <f t="shared" si="43"/>
        <v>6.3515625</v>
      </c>
      <c r="H544" s="88">
        <f t="shared" si="44"/>
        <v>6.3515625</v>
      </c>
      <c r="I544" s="88">
        <f t="shared" si="45"/>
        <v>0.15744157441574416</v>
      </c>
      <c r="J544" s="88">
        <v>542</v>
      </c>
    </row>
    <row r="545" spans="1:10">
      <c r="A545" s="88">
        <v>1979</v>
      </c>
      <c r="B545" s="88">
        <v>8</v>
      </c>
      <c r="C545" s="88">
        <v>201.4</v>
      </c>
      <c r="D545" t="s">
        <v>1229</v>
      </c>
      <c r="E545" s="88">
        <f t="shared" si="42"/>
        <v>0.77952310312010409</v>
      </c>
      <c r="F545" s="88">
        <f t="shared" si="46"/>
        <v>0.60765626829799646</v>
      </c>
      <c r="G545" s="88">
        <f t="shared" si="43"/>
        <v>6.36328125</v>
      </c>
      <c r="H545" s="88">
        <f t="shared" si="44"/>
        <v>6.36328125</v>
      </c>
      <c r="I545" s="88">
        <f t="shared" si="45"/>
        <v>0.15715162676488642</v>
      </c>
      <c r="J545" s="88">
        <v>543</v>
      </c>
    </row>
    <row r="546" spans="1:10">
      <c r="A546" s="88">
        <v>1979</v>
      </c>
      <c r="B546" s="88">
        <v>9</v>
      </c>
      <c r="C546" s="88">
        <v>266.89999999999998</v>
      </c>
      <c r="D546" t="s">
        <v>1230</v>
      </c>
      <c r="E546" s="88">
        <f t="shared" si="42"/>
        <v>1.2901948803989192</v>
      </c>
      <c r="F546" s="88">
        <f t="shared" si="46"/>
        <v>1.6646028294075814</v>
      </c>
      <c r="G546" s="88">
        <f t="shared" si="43"/>
        <v>6.375</v>
      </c>
      <c r="H546" s="88">
        <f t="shared" si="44"/>
        <v>6.375</v>
      </c>
      <c r="I546" s="88">
        <f t="shared" si="45"/>
        <v>0.15686274509803921</v>
      </c>
      <c r="J546" s="88">
        <v>544</v>
      </c>
    </row>
    <row r="547" spans="1:10">
      <c r="A547" s="88">
        <v>1979</v>
      </c>
      <c r="B547" s="88">
        <v>10</v>
      </c>
      <c r="C547" s="88">
        <v>263.60000000000002</v>
      </c>
      <c r="D547" t="s">
        <v>1231</v>
      </c>
      <c r="E547" s="88">
        <f t="shared" si="42"/>
        <v>0.65551367313035747</v>
      </c>
      <c r="F547" s="88">
        <f t="shared" si="46"/>
        <v>0.42969817566085311</v>
      </c>
      <c r="G547" s="88">
        <f t="shared" si="43"/>
        <v>6.38671875</v>
      </c>
      <c r="H547" s="88">
        <f t="shared" si="44"/>
        <v>6.38671875</v>
      </c>
      <c r="I547" s="88">
        <f t="shared" si="45"/>
        <v>0.1565749235474006</v>
      </c>
      <c r="J547" s="88">
        <v>545</v>
      </c>
    </row>
    <row r="548" spans="1:10">
      <c r="A548" s="88">
        <v>1979</v>
      </c>
      <c r="B548" s="88">
        <v>11</v>
      </c>
      <c r="C548" s="88">
        <v>259.5</v>
      </c>
      <c r="D548" t="s">
        <v>1232</v>
      </c>
      <c r="E548" s="88">
        <f t="shared" si="42"/>
        <v>1.1136038448965733</v>
      </c>
      <c r="F548" s="88">
        <f t="shared" si="46"/>
        <v>1.2401135233684313</v>
      </c>
      <c r="G548" s="88">
        <f t="shared" si="43"/>
        <v>6.3984375</v>
      </c>
      <c r="H548" s="88">
        <f t="shared" si="44"/>
        <v>6.3984375</v>
      </c>
      <c r="I548" s="88">
        <f t="shared" si="45"/>
        <v>0.15628815628815629</v>
      </c>
      <c r="J548" s="88">
        <v>546</v>
      </c>
    </row>
    <row r="549" spans="1:10">
      <c r="A549" s="88">
        <v>1979</v>
      </c>
      <c r="B549" s="88">
        <v>12</v>
      </c>
      <c r="C549" s="88">
        <v>249.6</v>
      </c>
      <c r="D549" t="s">
        <v>1233</v>
      </c>
      <c r="E549" s="88">
        <f t="shared" si="42"/>
        <v>1.1013909405748159</v>
      </c>
      <c r="F549" s="88">
        <f t="shared" si="46"/>
        <v>1.2130620039802777</v>
      </c>
      <c r="G549" s="88">
        <f t="shared" si="43"/>
        <v>6.41015625</v>
      </c>
      <c r="H549" s="88">
        <f t="shared" si="44"/>
        <v>6.41015625</v>
      </c>
      <c r="I549" s="88">
        <f t="shared" si="45"/>
        <v>0.15600243753808654</v>
      </c>
      <c r="J549" s="88">
        <v>547</v>
      </c>
    </row>
    <row r="550" spans="1:10">
      <c r="A550" s="88">
        <v>1980</v>
      </c>
      <c r="B550" s="88">
        <v>1</v>
      </c>
      <c r="C550" s="88">
        <v>226.1</v>
      </c>
      <c r="D550" t="s">
        <v>1234</v>
      </c>
      <c r="E550" s="88">
        <f t="shared" si="42"/>
        <v>0.91878250707904785</v>
      </c>
      <c r="F550" s="88">
        <f t="shared" si="46"/>
        <v>0.8441612953144606</v>
      </c>
      <c r="G550" s="88">
        <f t="shared" si="43"/>
        <v>6.421875</v>
      </c>
      <c r="H550" s="88">
        <f t="shared" si="44"/>
        <v>6.421875</v>
      </c>
      <c r="I550" s="88">
        <f t="shared" si="45"/>
        <v>0.15571776155717762</v>
      </c>
      <c r="J550" s="88">
        <v>548</v>
      </c>
    </row>
    <row r="551" spans="1:10">
      <c r="A551" s="88">
        <v>1980</v>
      </c>
      <c r="B551" s="88">
        <v>2</v>
      </c>
      <c r="C551" s="88">
        <v>219.4</v>
      </c>
      <c r="D551" t="s">
        <v>1235</v>
      </c>
      <c r="E551" s="88">
        <f t="shared" si="42"/>
        <v>0.49458788189386499</v>
      </c>
      <c r="F551" s="88">
        <f t="shared" si="46"/>
        <v>0.24461717291625976</v>
      </c>
      <c r="G551" s="88">
        <f t="shared" si="43"/>
        <v>6.43359375</v>
      </c>
      <c r="H551" s="88">
        <f t="shared" si="44"/>
        <v>6.43359375</v>
      </c>
      <c r="I551" s="88">
        <f t="shared" si="45"/>
        <v>0.15543412264723741</v>
      </c>
      <c r="J551" s="88">
        <v>549</v>
      </c>
    </row>
    <row r="552" spans="1:10">
      <c r="A552" s="88">
        <v>1980</v>
      </c>
      <c r="B552" s="88">
        <v>3</v>
      </c>
      <c r="C552" s="88">
        <v>178.7</v>
      </c>
      <c r="D552" t="s">
        <v>1236</v>
      </c>
      <c r="E552" s="88">
        <f t="shared" si="42"/>
        <v>0.91539140008920727</v>
      </c>
      <c r="F552" s="88">
        <f t="shared" si="46"/>
        <v>0.83794141535727917</v>
      </c>
      <c r="G552" s="88">
        <f t="shared" si="43"/>
        <v>6.4453125</v>
      </c>
      <c r="H552" s="88">
        <f t="shared" si="44"/>
        <v>6.4453125</v>
      </c>
      <c r="I552" s="88">
        <f t="shared" si="45"/>
        <v>0.15515151515151515</v>
      </c>
      <c r="J552" s="88">
        <v>550</v>
      </c>
    </row>
    <row r="553" spans="1:10">
      <c r="A553" s="88">
        <v>1980</v>
      </c>
      <c r="B553" s="88">
        <v>4</v>
      </c>
      <c r="C553" s="88">
        <v>232.2</v>
      </c>
      <c r="D553" t="s">
        <v>1237</v>
      </c>
      <c r="E553" s="88">
        <f t="shared" si="42"/>
        <v>0.85798636224614944</v>
      </c>
      <c r="F553" s="88">
        <f t="shared" si="46"/>
        <v>0.73614059780038077</v>
      </c>
      <c r="G553" s="88">
        <f t="shared" si="43"/>
        <v>6.45703125</v>
      </c>
      <c r="H553" s="88">
        <f t="shared" si="44"/>
        <v>6.45703125</v>
      </c>
      <c r="I553" s="88">
        <f t="shared" si="45"/>
        <v>0.15486993345432548</v>
      </c>
      <c r="J553" s="88">
        <v>551</v>
      </c>
    </row>
    <row r="554" spans="1:10">
      <c r="A554" s="88">
        <v>1980</v>
      </c>
      <c r="B554" s="88">
        <v>5</v>
      </c>
      <c r="C554" s="88">
        <v>254.7</v>
      </c>
      <c r="D554" t="s">
        <v>1238</v>
      </c>
      <c r="E554" s="88">
        <f t="shared" si="42"/>
        <v>1.3994524326830293</v>
      </c>
      <c r="F554" s="88">
        <f t="shared" si="46"/>
        <v>1.9584671113424488</v>
      </c>
      <c r="G554" s="88">
        <f t="shared" si="43"/>
        <v>6.46875</v>
      </c>
      <c r="H554" s="88">
        <f t="shared" si="44"/>
        <v>6.46875</v>
      </c>
      <c r="I554" s="88">
        <f t="shared" si="45"/>
        <v>0.15458937198067632</v>
      </c>
      <c r="J554" s="88">
        <v>552</v>
      </c>
    </row>
    <row r="555" spans="1:10">
      <c r="A555" s="88">
        <v>1980</v>
      </c>
      <c r="B555" s="88">
        <v>6</v>
      </c>
      <c r="C555" s="88">
        <v>222.7</v>
      </c>
      <c r="D555" t="s">
        <v>1239</v>
      </c>
      <c r="E555" s="88">
        <f t="shared" si="42"/>
        <v>1.7260185483924373</v>
      </c>
      <c r="F555" s="88">
        <f t="shared" si="46"/>
        <v>2.9791400293947365</v>
      </c>
      <c r="G555" s="88">
        <f t="shared" si="43"/>
        <v>6.48046875</v>
      </c>
      <c r="H555" s="88">
        <f t="shared" si="44"/>
        <v>6.48046875</v>
      </c>
      <c r="I555" s="88">
        <f t="shared" si="45"/>
        <v>0.15430982519590114</v>
      </c>
      <c r="J555" s="88">
        <v>553</v>
      </c>
    </row>
    <row r="556" spans="1:10">
      <c r="A556" s="88">
        <v>1980</v>
      </c>
      <c r="B556" s="88">
        <v>7</v>
      </c>
      <c r="C556" s="88">
        <v>192.9</v>
      </c>
      <c r="D556" t="s">
        <v>1240</v>
      </c>
      <c r="E556" s="88">
        <f t="shared" si="42"/>
        <v>0.4564688411194841</v>
      </c>
      <c r="F556" s="88">
        <f t="shared" si="46"/>
        <v>0.20836380291296483</v>
      </c>
      <c r="G556" s="88">
        <f t="shared" si="43"/>
        <v>6.4921875</v>
      </c>
      <c r="H556" s="88">
        <f t="shared" si="44"/>
        <v>6.4921875</v>
      </c>
      <c r="I556" s="88">
        <f t="shared" si="45"/>
        <v>0.15403128760529483</v>
      </c>
      <c r="J556" s="88">
        <v>554</v>
      </c>
    </row>
    <row r="557" spans="1:10">
      <c r="A557" s="88">
        <v>1980</v>
      </c>
      <c r="B557" s="88">
        <v>8</v>
      </c>
      <c r="C557" s="88">
        <v>191.7</v>
      </c>
      <c r="D557" t="s">
        <v>1241</v>
      </c>
      <c r="E557" s="88">
        <f t="shared" si="42"/>
        <v>0.46636229682081898</v>
      </c>
      <c r="F557" s="88">
        <f t="shared" si="46"/>
        <v>0.21749379189598966</v>
      </c>
      <c r="G557" s="88">
        <f t="shared" si="43"/>
        <v>6.50390625</v>
      </c>
      <c r="H557" s="88">
        <f t="shared" si="44"/>
        <v>6.50390625</v>
      </c>
      <c r="I557" s="88">
        <f t="shared" si="45"/>
        <v>0.15375375375375375</v>
      </c>
      <c r="J557" s="88">
        <v>555</v>
      </c>
    </row>
    <row r="558" spans="1:10">
      <c r="A558" s="88">
        <v>1980</v>
      </c>
      <c r="B558" s="88">
        <v>9</v>
      </c>
      <c r="C558" s="88">
        <v>219.6</v>
      </c>
      <c r="D558" t="s">
        <v>1242</v>
      </c>
      <c r="E558" s="88">
        <f t="shared" si="42"/>
        <v>0.62050845191673976</v>
      </c>
      <c r="F558" s="88">
        <f t="shared" si="46"/>
        <v>0.38503073890010892</v>
      </c>
      <c r="G558" s="88">
        <f t="shared" si="43"/>
        <v>6.515625</v>
      </c>
      <c r="H558" s="88">
        <f t="shared" si="44"/>
        <v>6.515625</v>
      </c>
      <c r="I558" s="88">
        <f t="shared" si="45"/>
        <v>0.15347721822541965</v>
      </c>
      <c r="J558" s="88">
        <v>556</v>
      </c>
    </row>
    <row r="559" spans="1:10">
      <c r="A559" s="88">
        <v>1980</v>
      </c>
      <c r="B559" s="88">
        <v>10</v>
      </c>
      <c r="C559" s="88">
        <v>233.3</v>
      </c>
      <c r="D559" t="s">
        <v>1243</v>
      </c>
      <c r="E559" s="88">
        <f t="shared" si="42"/>
        <v>0.60861449778959964</v>
      </c>
      <c r="F559" s="88">
        <f t="shared" si="46"/>
        <v>0.37041160691968661</v>
      </c>
      <c r="G559" s="88">
        <f t="shared" si="43"/>
        <v>6.52734375</v>
      </c>
      <c r="H559" s="88">
        <f t="shared" si="44"/>
        <v>6.52734375</v>
      </c>
      <c r="I559" s="88">
        <f t="shared" si="45"/>
        <v>0.15320167564332735</v>
      </c>
      <c r="J559" s="88">
        <v>557</v>
      </c>
    </row>
    <row r="560" spans="1:10">
      <c r="A560" s="88">
        <v>1980</v>
      </c>
      <c r="B560" s="88">
        <v>11</v>
      </c>
      <c r="C560" s="88">
        <v>209.5</v>
      </c>
      <c r="D560" t="s">
        <v>1244</v>
      </c>
      <c r="E560" s="88">
        <f t="shared" si="42"/>
        <v>0.87535233978726734</v>
      </c>
      <c r="F560" s="88">
        <f t="shared" si="46"/>
        <v>0.76624171877104352</v>
      </c>
      <c r="G560" s="88">
        <f t="shared" si="43"/>
        <v>6.5390625</v>
      </c>
      <c r="H560" s="88">
        <f t="shared" si="44"/>
        <v>6.5390625</v>
      </c>
      <c r="I560" s="88">
        <f t="shared" si="45"/>
        <v>0.15292712066905614</v>
      </c>
      <c r="J560" s="88">
        <v>558</v>
      </c>
    </row>
    <row r="561" spans="1:10">
      <c r="A561" s="88">
        <v>1980</v>
      </c>
      <c r="B561" s="88">
        <v>12</v>
      </c>
      <c r="C561" s="88">
        <v>246.9</v>
      </c>
      <c r="D561" t="s">
        <v>1245</v>
      </c>
      <c r="E561" s="88">
        <f t="shared" si="42"/>
        <v>0.43268445995258836</v>
      </c>
      <c r="F561" s="88">
        <f t="shared" si="46"/>
        <v>0.18721584188446305</v>
      </c>
      <c r="G561" s="88">
        <f t="shared" si="43"/>
        <v>6.55078125</v>
      </c>
      <c r="H561" s="88">
        <f t="shared" si="44"/>
        <v>6.55078125</v>
      </c>
      <c r="I561" s="88">
        <f t="shared" si="45"/>
        <v>0.1526535480023852</v>
      </c>
      <c r="J561" s="88">
        <v>559</v>
      </c>
    </row>
    <row r="562" spans="1:10">
      <c r="A562" s="88">
        <v>1981</v>
      </c>
      <c r="B562" s="88">
        <v>1</v>
      </c>
      <c r="C562" s="88">
        <v>156.6</v>
      </c>
      <c r="D562" t="s">
        <v>1246</v>
      </c>
      <c r="E562" s="88">
        <f t="shared" si="42"/>
        <v>0.80551312386757024</v>
      </c>
      <c r="F562" s="88">
        <f t="shared" si="46"/>
        <v>0.6488513927228915</v>
      </c>
      <c r="G562" s="88">
        <f t="shared" si="43"/>
        <v>6.5625</v>
      </c>
      <c r="H562" s="88">
        <f t="shared" si="44"/>
        <v>6.5625</v>
      </c>
      <c r="I562" s="88">
        <f t="shared" si="45"/>
        <v>0.15238095238095239</v>
      </c>
      <c r="J562" s="88">
        <v>560</v>
      </c>
    </row>
    <row r="563" spans="1:10">
      <c r="A563" s="88">
        <v>1981</v>
      </c>
      <c r="B563" s="88">
        <v>2</v>
      </c>
      <c r="C563" s="88">
        <v>189.9</v>
      </c>
      <c r="D563" t="s">
        <v>1247</v>
      </c>
      <c r="E563" s="88">
        <f t="shared" si="42"/>
        <v>1.2213952244132478</v>
      </c>
      <c r="F563" s="88">
        <f t="shared" si="46"/>
        <v>1.4918062942194878</v>
      </c>
      <c r="G563" s="88">
        <f t="shared" si="43"/>
        <v>6.57421875</v>
      </c>
      <c r="H563" s="88">
        <f t="shared" si="44"/>
        <v>6.57421875</v>
      </c>
      <c r="I563" s="88">
        <f t="shared" si="45"/>
        <v>0.15210932857991682</v>
      </c>
      <c r="J563" s="88">
        <v>561</v>
      </c>
    </row>
    <row r="564" spans="1:10">
      <c r="A564" s="88">
        <v>1981</v>
      </c>
      <c r="B564" s="88">
        <v>3</v>
      </c>
      <c r="C564" s="88">
        <v>196.6</v>
      </c>
      <c r="D564" t="s">
        <v>1248</v>
      </c>
      <c r="E564" s="88">
        <f t="shared" si="42"/>
        <v>1.0135550065296326</v>
      </c>
      <c r="F564" s="88">
        <f t="shared" si="46"/>
        <v>1.0272937512612836</v>
      </c>
      <c r="G564" s="88">
        <f t="shared" si="43"/>
        <v>6.5859375</v>
      </c>
      <c r="H564" s="88">
        <f t="shared" si="44"/>
        <v>6.5859375</v>
      </c>
      <c r="I564" s="88">
        <f t="shared" si="45"/>
        <v>0.15183867141162516</v>
      </c>
      <c r="J564" s="88">
        <v>562</v>
      </c>
    </row>
    <row r="565" spans="1:10">
      <c r="A565" s="88">
        <v>1981</v>
      </c>
      <c r="B565" s="88">
        <v>4</v>
      </c>
      <c r="C565" s="88">
        <v>225.3</v>
      </c>
      <c r="D565" t="s">
        <v>1249</v>
      </c>
      <c r="E565" s="88">
        <f t="shared" si="42"/>
        <v>0.53804568104910844</v>
      </c>
      <c r="F565" s="88">
        <f t="shared" si="46"/>
        <v>0.2894931548955989</v>
      </c>
      <c r="G565" s="88">
        <f t="shared" si="43"/>
        <v>6.59765625</v>
      </c>
      <c r="H565" s="88">
        <f t="shared" si="44"/>
        <v>6.59765625</v>
      </c>
      <c r="I565" s="88">
        <f t="shared" si="45"/>
        <v>0.15156897572528122</v>
      </c>
      <c r="J565" s="88">
        <v>563</v>
      </c>
    </row>
    <row r="566" spans="1:10">
      <c r="A566" s="88">
        <v>1981</v>
      </c>
      <c r="B566" s="88">
        <v>5</v>
      </c>
      <c r="C566" s="88">
        <v>194.7</v>
      </c>
      <c r="D566" t="s">
        <v>1250</v>
      </c>
      <c r="E566" s="88">
        <f t="shared" si="42"/>
        <v>0.29766249914237636</v>
      </c>
      <c r="F566" s="88">
        <f t="shared" si="46"/>
        <v>8.86029633956852E-2</v>
      </c>
      <c r="G566" s="88">
        <f t="shared" si="43"/>
        <v>6.609375</v>
      </c>
      <c r="H566" s="88">
        <f t="shared" si="44"/>
        <v>6.609375</v>
      </c>
      <c r="I566" s="88">
        <f t="shared" si="45"/>
        <v>0.15130023640661938</v>
      </c>
      <c r="J566" s="88">
        <v>564</v>
      </c>
    </row>
    <row r="567" spans="1:10">
      <c r="A567" s="88">
        <v>1981</v>
      </c>
      <c r="B567" s="88">
        <v>6</v>
      </c>
      <c r="C567" s="88">
        <v>131.6</v>
      </c>
      <c r="D567" t="s">
        <v>1251</v>
      </c>
      <c r="E567" s="88">
        <f t="shared" si="42"/>
        <v>0.76614443982723934</v>
      </c>
      <c r="F567" s="88">
        <f t="shared" si="46"/>
        <v>0.58697730267819437</v>
      </c>
      <c r="G567" s="88">
        <f t="shared" si="43"/>
        <v>6.62109375</v>
      </c>
      <c r="H567" s="88">
        <f t="shared" si="44"/>
        <v>6.62109375</v>
      </c>
      <c r="I567" s="88">
        <f t="shared" si="45"/>
        <v>0.15103244837758112</v>
      </c>
      <c r="J567" s="88">
        <v>565</v>
      </c>
    </row>
    <row r="568" spans="1:10">
      <c r="A568" s="88">
        <v>1981</v>
      </c>
      <c r="B568" s="88">
        <v>7</v>
      </c>
      <c r="C568" s="88">
        <v>205.3</v>
      </c>
      <c r="D568" t="s">
        <v>1252</v>
      </c>
      <c r="E568" s="88">
        <f t="shared" si="42"/>
        <v>0.99917151896367262</v>
      </c>
      <c r="F568" s="88">
        <f t="shared" si="46"/>
        <v>0.99834372430817275</v>
      </c>
      <c r="G568" s="88">
        <f t="shared" si="43"/>
        <v>6.6328125</v>
      </c>
      <c r="H568" s="88">
        <f t="shared" si="44"/>
        <v>6.6328125</v>
      </c>
      <c r="I568" s="88">
        <f t="shared" si="45"/>
        <v>0.15076560659599528</v>
      </c>
      <c r="J568" s="88">
        <v>566</v>
      </c>
    </row>
    <row r="569" spans="1:10">
      <c r="A569" s="88">
        <v>1981</v>
      </c>
      <c r="B569" s="88">
        <v>8</v>
      </c>
      <c r="C569" s="88">
        <v>242.5</v>
      </c>
      <c r="D569" t="s">
        <v>1253</v>
      </c>
      <c r="E569" s="88">
        <f t="shared" si="42"/>
        <v>1.305528353141622</v>
      </c>
      <c r="F569" s="88">
        <f t="shared" si="46"/>
        <v>1.7044042808566755</v>
      </c>
      <c r="G569" s="88">
        <f t="shared" si="43"/>
        <v>6.64453125</v>
      </c>
      <c r="H569" s="88">
        <f t="shared" si="44"/>
        <v>6.64453125</v>
      </c>
      <c r="I569" s="88">
        <f t="shared" si="45"/>
        <v>0.15049970605526161</v>
      </c>
      <c r="J569" s="88">
        <v>567</v>
      </c>
    </row>
    <row r="570" spans="1:10">
      <c r="A570" s="88">
        <v>1981</v>
      </c>
      <c r="B570" s="88">
        <v>9</v>
      </c>
      <c r="C570" s="88">
        <v>245.3</v>
      </c>
      <c r="D570" t="s">
        <v>1254</v>
      </c>
      <c r="E570" s="88">
        <f t="shared" si="42"/>
        <v>0.72961107268043579</v>
      </c>
      <c r="F570" s="88">
        <f t="shared" si="46"/>
        <v>0.5323323173778961</v>
      </c>
      <c r="G570" s="88">
        <f t="shared" si="43"/>
        <v>6.65625</v>
      </c>
      <c r="H570" s="88">
        <f t="shared" si="44"/>
        <v>6.65625</v>
      </c>
      <c r="I570" s="88">
        <f t="shared" si="45"/>
        <v>0.15023474178403756</v>
      </c>
      <c r="J570" s="88">
        <v>568</v>
      </c>
    </row>
    <row r="571" spans="1:10">
      <c r="A571" s="88">
        <v>1981</v>
      </c>
      <c r="B571" s="88">
        <v>10</v>
      </c>
      <c r="C571" s="88">
        <v>216.2</v>
      </c>
      <c r="D571" t="s">
        <v>1255</v>
      </c>
      <c r="E571" s="88">
        <f t="shared" si="42"/>
        <v>0.9681333111688748</v>
      </c>
      <c r="F571" s="88">
        <f t="shared" si="46"/>
        <v>0.93728210819480939</v>
      </c>
      <c r="G571" s="88">
        <f t="shared" si="43"/>
        <v>6.66796875</v>
      </c>
      <c r="H571" s="88">
        <f t="shared" si="44"/>
        <v>6.66796875</v>
      </c>
      <c r="I571" s="88">
        <f t="shared" si="45"/>
        <v>0.14997070884592853</v>
      </c>
      <c r="J571" s="88">
        <v>569</v>
      </c>
    </row>
    <row r="572" spans="1:10">
      <c r="A572" s="88">
        <v>1981</v>
      </c>
      <c r="B572" s="88">
        <v>11</v>
      </c>
      <c r="C572" s="88">
        <v>186</v>
      </c>
      <c r="D572" t="s">
        <v>1256</v>
      </c>
      <c r="E572" s="88">
        <f t="shared" si="42"/>
        <v>0.973379030190473</v>
      </c>
      <c r="F572" s="88">
        <f t="shared" si="46"/>
        <v>0.94746673641454571</v>
      </c>
      <c r="G572" s="88">
        <f t="shared" si="43"/>
        <v>6.6796875</v>
      </c>
      <c r="H572" s="88">
        <f t="shared" si="44"/>
        <v>6.6796875</v>
      </c>
      <c r="I572" s="88">
        <f t="shared" si="45"/>
        <v>0.14970760233918129</v>
      </c>
      <c r="J572" s="88">
        <v>570</v>
      </c>
    </row>
    <row r="573" spans="1:10">
      <c r="A573" s="88">
        <v>1981</v>
      </c>
      <c r="B573" s="88">
        <v>12</v>
      </c>
      <c r="C573" s="88">
        <v>195.4</v>
      </c>
      <c r="D573" t="s">
        <v>1257</v>
      </c>
      <c r="E573" s="88">
        <f t="shared" si="42"/>
        <v>0.91007143058337381</v>
      </c>
      <c r="F573" s="88">
        <f t="shared" si="46"/>
        <v>0.8282300087640686</v>
      </c>
      <c r="G573" s="88">
        <f t="shared" si="43"/>
        <v>6.69140625</v>
      </c>
      <c r="H573" s="88">
        <f t="shared" si="44"/>
        <v>6.69140625</v>
      </c>
      <c r="I573" s="88">
        <f t="shared" si="45"/>
        <v>0.14944541739638062</v>
      </c>
      <c r="J573" s="88">
        <v>571</v>
      </c>
    </row>
    <row r="574" spans="1:10">
      <c r="A574" s="88">
        <v>1982</v>
      </c>
      <c r="B574" s="88">
        <v>1</v>
      </c>
      <c r="C574" s="88">
        <v>149.80000000000001</v>
      </c>
      <c r="D574" t="s">
        <v>1258</v>
      </c>
      <c r="E574" s="88">
        <f t="shared" si="42"/>
        <v>1.2290253084458134</v>
      </c>
      <c r="F574" s="88">
        <f t="shared" si="46"/>
        <v>1.5105032088003267</v>
      </c>
      <c r="G574" s="88">
        <f t="shared" si="43"/>
        <v>6.703125</v>
      </c>
      <c r="H574" s="88">
        <f t="shared" si="44"/>
        <v>6.703125</v>
      </c>
      <c r="I574" s="88">
        <f t="shared" si="45"/>
        <v>0.14918414918414918</v>
      </c>
      <c r="J574" s="88">
        <v>572</v>
      </c>
    </row>
    <row r="575" spans="1:10">
      <c r="A575" s="88">
        <v>1982</v>
      </c>
      <c r="B575" s="88">
        <v>2</v>
      </c>
      <c r="C575" s="88">
        <v>230.9</v>
      </c>
      <c r="D575" t="s">
        <v>1259</v>
      </c>
      <c r="E575" s="88">
        <f t="shared" si="42"/>
        <v>1.0836236396955141</v>
      </c>
      <c r="F575" s="88">
        <f t="shared" si="46"/>
        <v>1.1742401925069534</v>
      </c>
      <c r="G575" s="88">
        <f t="shared" si="43"/>
        <v>6.71484375</v>
      </c>
      <c r="H575" s="88">
        <f t="shared" si="44"/>
        <v>6.71484375</v>
      </c>
      <c r="I575" s="88">
        <f t="shared" si="45"/>
        <v>0.14892379290285049</v>
      </c>
      <c r="J575" s="88">
        <v>573</v>
      </c>
    </row>
    <row r="576" spans="1:10">
      <c r="A576" s="88">
        <v>1982</v>
      </c>
      <c r="B576" s="88">
        <v>3</v>
      </c>
      <c r="C576" s="88">
        <v>221.1</v>
      </c>
      <c r="D576" t="s">
        <v>1260</v>
      </c>
      <c r="E576" s="88">
        <f t="shared" si="42"/>
        <v>0.58098788884973218</v>
      </c>
      <c r="F576" s="88">
        <f t="shared" si="46"/>
        <v>0.33754692699006877</v>
      </c>
      <c r="G576" s="88">
        <f t="shared" si="43"/>
        <v>6.7265625</v>
      </c>
      <c r="H576" s="88">
        <f t="shared" si="44"/>
        <v>6.7265625</v>
      </c>
      <c r="I576" s="88">
        <f t="shared" si="45"/>
        <v>0.14866434378629501</v>
      </c>
      <c r="J576" s="88">
        <v>574</v>
      </c>
    </row>
    <row r="577" spans="1:10">
      <c r="A577" s="88">
        <v>1982</v>
      </c>
      <c r="B577" s="88">
        <v>4</v>
      </c>
      <c r="C577" s="88">
        <v>170.3</v>
      </c>
      <c r="D577" t="s">
        <v>1261</v>
      </c>
      <c r="E577" s="88">
        <f t="shared" si="42"/>
        <v>1.713096554729914</v>
      </c>
      <c r="F577" s="88">
        <f t="shared" si="46"/>
        <v>2.9346998058275009</v>
      </c>
      <c r="G577" s="88">
        <f t="shared" si="43"/>
        <v>6.73828125</v>
      </c>
      <c r="H577" s="88">
        <f t="shared" si="44"/>
        <v>6.73828125</v>
      </c>
      <c r="I577" s="88">
        <f t="shared" si="45"/>
        <v>0.14840579710144927</v>
      </c>
      <c r="J577" s="88">
        <v>575</v>
      </c>
    </row>
    <row r="578" spans="1:10">
      <c r="A578" s="88">
        <v>1982</v>
      </c>
      <c r="B578" s="88">
        <v>5</v>
      </c>
      <c r="C578" s="88">
        <v>119.3</v>
      </c>
      <c r="D578" t="s">
        <v>1262</v>
      </c>
      <c r="E578" s="88">
        <f t="shared" si="42"/>
        <v>0.92067406802257168</v>
      </c>
      <c r="F578" s="88">
        <f t="shared" si="46"/>
        <v>0.84764073952923091</v>
      </c>
      <c r="G578" s="88">
        <f t="shared" si="43"/>
        <v>6.75</v>
      </c>
      <c r="H578" s="88">
        <f t="shared" si="44"/>
        <v>6.75</v>
      </c>
      <c r="I578" s="88">
        <f t="shared" si="45"/>
        <v>0.14814814814814814</v>
      </c>
      <c r="J578" s="88">
        <v>576</v>
      </c>
    </row>
    <row r="579" spans="1:10">
      <c r="A579" s="88">
        <v>1982</v>
      </c>
      <c r="B579" s="88">
        <v>6</v>
      </c>
      <c r="C579" s="88">
        <v>163.69999999999999</v>
      </c>
      <c r="D579" t="s">
        <v>1263</v>
      </c>
      <c r="E579" s="88">
        <f t="shared" ref="E579:E642" si="47">(2*IMABS(D579))/COUNT($C$2:$C$1025)</f>
        <v>0.96535548020254602</v>
      </c>
      <c r="F579" s="88">
        <f t="shared" si="46"/>
        <v>0.9319112031570882</v>
      </c>
      <c r="G579" s="88">
        <f t="shared" si="43"/>
        <v>6.76171875</v>
      </c>
      <c r="H579" s="88">
        <f t="shared" si="44"/>
        <v>6.76171875</v>
      </c>
      <c r="I579" s="88">
        <f t="shared" si="45"/>
        <v>0.14789139225880993</v>
      </c>
      <c r="J579" s="88">
        <v>577</v>
      </c>
    </row>
    <row r="580" spans="1:10">
      <c r="A580" s="88">
        <v>1982</v>
      </c>
      <c r="B580" s="88">
        <v>7</v>
      </c>
      <c r="C580" s="88">
        <v>139.4</v>
      </c>
      <c r="D580" t="s">
        <v>1264</v>
      </c>
      <c r="E580" s="88">
        <f t="shared" si="47"/>
        <v>1.4771368065384096</v>
      </c>
      <c r="F580" s="88">
        <f t="shared" si="46"/>
        <v>2.1819331452304911</v>
      </c>
      <c r="G580" s="88">
        <f t="shared" ref="G580:G643" si="48">G579+$K$8</f>
        <v>6.7734375</v>
      </c>
      <c r="H580" s="88">
        <f t="shared" ref="H580:H643" si="49">J580/(1024/2)*$K$2</f>
        <v>6.7734375</v>
      </c>
      <c r="I580" s="88">
        <f t="shared" ref="I580:I643" si="50">1/H580</f>
        <v>0.14763552479815456</v>
      </c>
      <c r="J580" s="88">
        <v>578</v>
      </c>
    </row>
    <row r="581" spans="1:10">
      <c r="A581" s="88">
        <v>1982</v>
      </c>
      <c r="B581" s="88">
        <v>8</v>
      </c>
      <c r="C581" s="88">
        <v>161.9</v>
      </c>
      <c r="D581" t="s">
        <v>1265</v>
      </c>
      <c r="E581" s="88">
        <f t="shared" si="47"/>
        <v>0.40020743596108099</v>
      </c>
      <c r="F581" s="88">
        <f t="shared" si="46"/>
        <v>0.16016599179854274</v>
      </c>
      <c r="G581" s="88">
        <f t="shared" si="48"/>
        <v>6.78515625</v>
      </c>
      <c r="H581" s="88">
        <f t="shared" si="49"/>
        <v>6.78515625</v>
      </c>
      <c r="I581" s="88">
        <f t="shared" si="50"/>
        <v>0.14738054116292459</v>
      </c>
      <c r="J581" s="88">
        <v>579</v>
      </c>
    </row>
    <row r="582" spans="1:10">
      <c r="A582" s="88">
        <v>1982</v>
      </c>
      <c r="B582" s="88">
        <v>9</v>
      </c>
      <c r="C582" s="88">
        <v>167.4</v>
      </c>
      <c r="D582" t="s">
        <v>1266</v>
      </c>
      <c r="E582" s="88">
        <f t="shared" si="47"/>
        <v>0.90529641587115561</v>
      </c>
      <c r="F582" s="88">
        <f t="shared" si="46"/>
        <v>0.81956160058916028</v>
      </c>
      <c r="G582" s="88">
        <f t="shared" si="48"/>
        <v>6.796875</v>
      </c>
      <c r="H582" s="88">
        <f t="shared" si="49"/>
        <v>6.796875</v>
      </c>
      <c r="I582" s="88">
        <f t="shared" si="50"/>
        <v>0.14712643678160919</v>
      </c>
      <c r="J582" s="88">
        <v>580</v>
      </c>
    </row>
    <row r="583" spans="1:10">
      <c r="A583" s="88">
        <v>1982</v>
      </c>
      <c r="B583" s="88">
        <v>10</v>
      </c>
      <c r="C583" s="88">
        <v>134.30000000000001</v>
      </c>
      <c r="D583" t="s">
        <v>1267</v>
      </c>
      <c r="E583" s="88">
        <f t="shared" si="47"/>
        <v>0.66103034449219811</v>
      </c>
      <c r="F583" s="88">
        <f t="shared" si="46"/>
        <v>0.4369611163394741</v>
      </c>
      <c r="G583" s="88">
        <f t="shared" si="48"/>
        <v>6.80859375</v>
      </c>
      <c r="H583" s="88">
        <f t="shared" si="49"/>
        <v>6.80859375</v>
      </c>
      <c r="I583" s="88">
        <f t="shared" si="50"/>
        <v>0.14687320711417096</v>
      </c>
      <c r="J583" s="88">
        <v>581</v>
      </c>
    </row>
    <row r="584" spans="1:10">
      <c r="A584" s="88">
        <v>1982</v>
      </c>
      <c r="B584" s="88">
        <v>11</v>
      </c>
      <c r="C584" s="88">
        <v>127.5</v>
      </c>
      <c r="D584" t="s">
        <v>1268</v>
      </c>
      <c r="E584" s="88">
        <f t="shared" si="47"/>
        <v>0.68710362542954073</v>
      </c>
      <c r="F584" s="88">
        <f t="shared" ref="F584:F647" si="51">E584^2</f>
        <v>0.47211139207841862</v>
      </c>
      <c r="G584" s="88">
        <f t="shared" si="48"/>
        <v>6.8203125</v>
      </c>
      <c r="H584" s="88">
        <f t="shared" si="49"/>
        <v>6.8203125</v>
      </c>
      <c r="I584" s="88">
        <f t="shared" si="50"/>
        <v>0.14662084765177549</v>
      </c>
      <c r="J584" s="88">
        <v>582</v>
      </c>
    </row>
    <row r="585" spans="1:10">
      <c r="A585" s="88">
        <v>1982</v>
      </c>
      <c r="B585" s="88">
        <v>12</v>
      </c>
      <c r="C585" s="88">
        <v>169</v>
      </c>
      <c r="D585" t="s">
        <v>1269</v>
      </c>
      <c r="E585" s="88">
        <f t="shared" si="47"/>
        <v>1.2808952644519378</v>
      </c>
      <c r="F585" s="88">
        <f t="shared" si="51"/>
        <v>1.6406926784953997</v>
      </c>
      <c r="G585" s="88">
        <f t="shared" si="48"/>
        <v>6.83203125</v>
      </c>
      <c r="H585" s="88">
        <f t="shared" si="49"/>
        <v>6.83203125</v>
      </c>
      <c r="I585" s="88">
        <f t="shared" si="50"/>
        <v>0.14636935391652373</v>
      </c>
      <c r="J585" s="88">
        <v>583</v>
      </c>
    </row>
    <row r="586" spans="1:10">
      <c r="A586" s="88">
        <v>1983</v>
      </c>
      <c r="B586" s="88">
        <v>1</v>
      </c>
      <c r="C586" s="88">
        <v>115.5</v>
      </c>
      <c r="D586" t="s">
        <v>1270</v>
      </c>
      <c r="E586" s="88">
        <f t="shared" si="47"/>
        <v>0.35182225398759215</v>
      </c>
      <c r="F586" s="88">
        <f t="shared" si="51"/>
        <v>0.1237788984009098</v>
      </c>
      <c r="G586" s="88">
        <f t="shared" si="48"/>
        <v>6.84375</v>
      </c>
      <c r="H586" s="88">
        <f t="shared" si="49"/>
        <v>6.84375</v>
      </c>
      <c r="I586" s="88">
        <f t="shared" si="50"/>
        <v>0.14611872146118721</v>
      </c>
      <c r="J586" s="88">
        <v>584</v>
      </c>
    </row>
    <row r="587" spans="1:10">
      <c r="A587" s="88">
        <v>1983</v>
      </c>
      <c r="B587" s="88">
        <v>2</v>
      </c>
      <c r="C587" s="88">
        <v>73.099999999999994</v>
      </c>
      <c r="D587" t="s">
        <v>1271</v>
      </c>
      <c r="E587" s="88">
        <f t="shared" si="47"/>
        <v>0.13598246444845238</v>
      </c>
      <c r="F587" s="88">
        <f t="shared" si="51"/>
        <v>1.8491230637474616E-2</v>
      </c>
      <c r="G587" s="88">
        <f t="shared" si="48"/>
        <v>6.85546875</v>
      </c>
      <c r="H587" s="88">
        <f t="shared" si="49"/>
        <v>6.85546875</v>
      </c>
      <c r="I587" s="88">
        <f t="shared" si="50"/>
        <v>0.14586894586894586</v>
      </c>
      <c r="J587" s="88">
        <v>585</v>
      </c>
    </row>
    <row r="588" spans="1:10">
      <c r="A588" s="88">
        <v>1983</v>
      </c>
      <c r="B588" s="88">
        <v>3</v>
      </c>
      <c r="C588" s="88">
        <v>88.7</v>
      </c>
      <c r="D588" t="s">
        <v>1272</v>
      </c>
      <c r="E588" s="88">
        <f t="shared" si="47"/>
        <v>1.6464310710927388</v>
      </c>
      <c r="F588" s="88">
        <f t="shared" si="51"/>
        <v>2.710735271859583</v>
      </c>
      <c r="G588" s="88">
        <f t="shared" si="48"/>
        <v>6.8671875</v>
      </c>
      <c r="H588" s="88">
        <f t="shared" si="49"/>
        <v>6.8671875</v>
      </c>
      <c r="I588" s="88">
        <f t="shared" si="50"/>
        <v>0.14562002275312855</v>
      </c>
      <c r="J588" s="88">
        <v>586</v>
      </c>
    </row>
    <row r="589" spans="1:10">
      <c r="A589" s="88">
        <v>1983</v>
      </c>
      <c r="B589" s="88">
        <v>4</v>
      </c>
      <c r="C589" s="88">
        <v>109.6</v>
      </c>
      <c r="D589" t="s">
        <v>1273</v>
      </c>
      <c r="E589" s="88">
        <f t="shared" si="47"/>
        <v>0.88353397072151196</v>
      </c>
      <c r="F589" s="88">
        <f t="shared" si="51"/>
        <v>0.78063227741892161</v>
      </c>
      <c r="G589" s="88">
        <f t="shared" si="48"/>
        <v>6.87890625</v>
      </c>
      <c r="H589" s="88">
        <f t="shared" si="49"/>
        <v>6.87890625</v>
      </c>
      <c r="I589" s="88">
        <f t="shared" si="50"/>
        <v>0.14537194775695628</v>
      </c>
      <c r="J589" s="88">
        <v>587</v>
      </c>
    </row>
    <row r="590" spans="1:10">
      <c r="A590" s="88">
        <v>1983</v>
      </c>
      <c r="B590" s="88">
        <v>5</v>
      </c>
      <c r="C590" s="88">
        <v>132.5</v>
      </c>
      <c r="D590" t="s">
        <v>1274</v>
      </c>
      <c r="E590" s="88">
        <f t="shared" si="47"/>
        <v>0.13684321538648178</v>
      </c>
      <c r="F590" s="88">
        <f t="shared" si="51"/>
        <v>1.8726065597311044E-2</v>
      </c>
      <c r="G590" s="88">
        <f t="shared" si="48"/>
        <v>6.890625</v>
      </c>
      <c r="H590" s="88">
        <f t="shared" si="49"/>
        <v>6.890625</v>
      </c>
      <c r="I590" s="88">
        <f t="shared" si="50"/>
        <v>0.14512471655328799</v>
      </c>
      <c r="J590" s="88">
        <v>588</v>
      </c>
    </row>
    <row r="591" spans="1:10">
      <c r="A591" s="88">
        <v>1983</v>
      </c>
      <c r="B591" s="88">
        <v>6</v>
      </c>
      <c r="C591" s="88">
        <v>131.5</v>
      </c>
      <c r="D591" t="s">
        <v>1275</v>
      </c>
      <c r="E591" s="88">
        <f t="shared" si="47"/>
        <v>0.3892255979135632</v>
      </c>
      <c r="F591" s="88">
        <f t="shared" si="51"/>
        <v>0.15149656607117076</v>
      </c>
      <c r="G591" s="88">
        <f t="shared" si="48"/>
        <v>6.90234375</v>
      </c>
      <c r="H591" s="88">
        <f t="shared" si="49"/>
        <v>6.90234375</v>
      </c>
      <c r="I591" s="88">
        <f t="shared" si="50"/>
        <v>0.14487832484436899</v>
      </c>
      <c r="J591" s="88">
        <v>589</v>
      </c>
    </row>
    <row r="592" spans="1:10">
      <c r="A592" s="88">
        <v>1983</v>
      </c>
      <c r="B592" s="88">
        <v>7</v>
      </c>
      <c r="C592" s="88">
        <v>108.9</v>
      </c>
      <c r="D592" t="s">
        <v>1276</v>
      </c>
      <c r="E592" s="88">
        <f t="shared" si="47"/>
        <v>2.0475340364022432</v>
      </c>
      <c r="F592" s="88">
        <f t="shared" si="51"/>
        <v>4.1923956302256622</v>
      </c>
      <c r="G592" s="88">
        <f t="shared" si="48"/>
        <v>6.9140625</v>
      </c>
      <c r="H592" s="88">
        <f t="shared" si="49"/>
        <v>6.9140625</v>
      </c>
      <c r="I592" s="88">
        <f t="shared" si="50"/>
        <v>0.14463276836158193</v>
      </c>
      <c r="J592" s="88">
        <v>590</v>
      </c>
    </row>
    <row r="593" spans="1:10">
      <c r="A593" s="88">
        <v>1983</v>
      </c>
      <c r="B593" s="88">
        <v>8</v>
      </c>
      <c r="C593" s="88">
        <v>96</v>
      </c>
      <c r="D593" t="s">
        <v>1277</v>
      </c>
      <c r="E593" s="88">
        <f t="shared" si="47"/>
        <v>0.57665354781246181</v>
      </c>
      <c r="F593" s="88">
        <f t="shared" si="51"/>
        <v>0.33252931420469917</v>
      </c>
      <c r="G593" s="88">
        <f t="shared" si="48"/>
        <v>6.92578125</v>
      </c>
      <c r="H593" s="88">
        <f t="shared" si="49"/>
        <v>6.92578125</v>
      </c>
      <c r="I593" s="88">
        <f t="shared" si="50"/>
        <v>0.14438804286520024</v>
      </c>
      <c r="J593" s="88">
        <v>591</v>
      </c>
    </row>
    <row r="594" spans="1:10">
      <c r="A594" s="88">
        <v>1983</v>
      </c>
      <c r="B594" s="88">
        <v>9</v>
      </c>
      <c r="C594" s="88">
        <v>69.900000000000006</v>
      </c>
      <c r="D594" t="s">
        <v>1278</v>
      </c>
      <c r="E594" s="88">
        <f t="shared" si="47"/>
        <v>0.7038469179812572</v>
      </c>
      <c r="F594" s="88">
        <f t="shared" si="51"/>
        <v>0.4954004839517146</v>
      </c>
      <c r="G594" s="88">
        <f t="shared" si="48"/>
        <v>6.9375</v>
      </c>
      <c r="H594" s="88">
        <f t="shared" si="49"/>
        <v>6.9375</v>
      </c>
      <c r="I594" s="88">
        <f t="shared" si="50"/>
        <v>0.14414414414414414</v>
      </c>
      <c r="J594" s="88">
        <v>592</v>
      </c>
    </row>
    <row r="595" spans="1:10">
      <c r="A595" s="88">
        <v>1983</v>
      </c>
      <c r="B595" s="88">
        <v>10</v>
      </c>
      <c r="C595" s="88">
        <v>72.5</v>
      </c>
      <c r="D595" t="s">
        <v>1279</v>
      </c>
      <c r="E595" s="88">
        <f t="shared" si="47"/>
        <v>0.35692585976882069</v>
      </c>
      <c r="F595" s="88">
        <f t="shared" si="51"/>
        <v>0.12739606937171186</v>
      </c>
      <c r="G595" s="88">
        <f t="shared" si="48"/>
        <v>6.94921875</v>
      </c>
      <c r="H595" s="88">
        <f t="shared" si="49"/>
        <v>6.94921875</v>
      </c>
      <c r="I595" s="88">
        <f t="shared" si="50"/>
        <v>0.14390106801573918</v>
      </c>
      <c r="J595" s="88">
        <v>593</v>
      </c>
    </row>
    <row r="596" spans="1:10">
      <c r="A596" s="88">
        <v>1983</v>
      </c>
      <c r="B596" s="88">
        <v>11</v>
      </c>
      <c r="C596" s="88">
        <v>45.7</v>
      </c>
      <c r="D596" t="s">
        <v>1280</v>
      </c>
      <c r="E596" s="88">
        <f t="shared" si="47"/>
        <v>1.2126106277120112</v>
      </c>
      <c r="F596" s="88">
        <f t="shared" si="51"/>
        <v>1.4704245344401179</v>
      </c>
      <c r="G596" s="88">
        <f t="shared" si="48"/>
        <v>6.9609375</v>
      </c>
      <c r="H596" s="88">
        <f t="shared" si="49"/>
        <v>6.9609375</v>
      </c>
      <c r="I596" s="88">
        <f t="shared" si="50"/>
        <v>0.143658810325477</v>
      </c>
      <c r="J596" s="88">
        <v>594</v>
      </c>
    </row>
    <row r="597" spans="1:10">
      <c r="A597" s="88">
        <v>1983</v>
      </c>
      <c r="B597" s="88">
        <v>12</v>
      </c>
      <c r="C597" s="88">
        <v>45.6</v>
      </c>
      <c r="D597" t="s">
        <v>1281</v>
      </c>
      <c r="E597" s="88">
        <f t="shared" si="47"/>
        <v>1.3735707603534777</v>
      </c>
      <c r="F597" s="88">
        <f t="shared" si="51"/>
        <v>1.8866966336980309</v>
      </c>
      <c r="G597" s="88">
        <f t="shared" si="48"/>
        <v>6.97265625</v>
      </c>
      <c r="H597" s="88">
        <f t="shared" si="49"/>
        <v>6.97265625</v>
      </c>
      <c r="I597" s="88">
        <f t="shared" si="50"/>
        <v>0.1434173669467787</v>
      </c>
      <c r="J597" s="88">
        <v>595</v>
      </c>
    </row>
    <row r="598" spans="1:10">
      <c r="A598" s="88">
        <v>1984</v>
      </c>
      <c r="B598" s="88">
        <v>1</v>
      </c>
      <c r="C598" s="88">
        <v>74.8</v>
      </c>
      <c r="D598" t="s">
        <v>1282</v>
      </c>
      <c r="E598" s="88">
        <f t="shared" si="47"/>
        <v>0.59786849170678669</v>
      </c>
      <c r="F598" s="88">
        <f t="shared" si="51"/>
        <v>0.35744673337574806</v>
      </c>
      <c r="G598" s="88">
        <f t="shared" si="48"/>
        <v>6.984375</v>
      </c>
      <c r="H598" s="88">
        <f t="shared" si="49"/>
        <v>6.984375</v>
      </c>
      <c r="I598" s="88">
        <f t="shared" si="50"/>
        <v>0.14317673378076062</v>
      </c>
      <c r="J598" s="88">
        <v>596</v>
      </c>
    </row>
    <row r="599" spans="1:10">
      <c r="A599" s="88">
        <v>1984</v>
      </c>
      <c r="B599" s="88">
        <v>2</v>
      </c>
      <c r="C599" s="88">
        <v>110.2</v>
      </c>
      <c r="D599" t="s">
        <v>1283</v>
      </c>
      <c r="E599" s="88">
        <f t="shared" si="47"/>
        <v>0.47801360278134908</v>
      </c>
      <c r="F599" s="88">
        <f t="shared" si="51"/>
        <v>0.22849700444400539</v>
      </c>
      <c r="G599" s="88">
        <f t="shared" si="48"/>
        <v>6.99609375</v>
      </c>
      <c r="H599" s="88">
        <f t="shared" si="49"/>
        <v>6.99609375</v>
      </c>
      <c r="I599" s="88">
        <f t="shared" si="50"/>
        <v>0.14293690675600224</v>
      </c>
      <c r="J599" s="88">
        <v>597</v>
      </c>
    </row>
    <row r="600" spans="1:10">
      <c r="A600" s="88">
        <v>1984</v>
      </c>
      <c r="B600" s="88">
        <v>3</v>
      </c>
      <c r="C600" s="88">
        <v>116.7</v>
      </c>
      <c r="D600" t="s">
        <v>1284</v>
      </c>
      <c r="E600" s="88">
        <f t="shared" si="47"/>
        <v>0.73743613736729929</v>
      </c>
      <c r="F600" s="88">
        <f t="shared" si="51"/>
        <v>0.54381205669520227</v>
      </c>
      <c r="G600" s="88">
        <f t="shared" si="48"/>
        <v>7.0078125</v>
      </c>
      <c r="H600" s="88">
        <f t="shared" si="49"/>
        <v>7.0078125</v>
      </c>
      <c r="I600" s="88">
        <f t="shared" si="50"/>
        <v>0.14269788182831661</v>
      </c>
      <c r="J600" s="88">
        <v>598</v>
      </c>
    </row>
    <row r="601" spans="1:10">
      <c r="A601" s="88">
        <v>1984</v>
      </c>
      <c r="B601" s="88">
        <v>4</v>
      </c>
      <c r="C601" s="88">
        <v>90.4</v>
      </c>
      <c r="D601" t="s">
        <v>1285</v>
      </c>
      <c r="E601" s="88">
        <f t="shared" si="47"/>
        <v>0.8650052843702869</v>
      </c>
      <c r="F601" s="88">
        <f t="shared" si="51"/>
        <v>0.7482341419885209</v>
      </c>
      <c r="G601" s="88">
        <f t="shared" si="48"/>
        <v>7.01953125</v>
      </c>
      <c r="H601" s="88">
        <f t="shared" si="49"/>
        <v>7.01953125</v>
      </c>
      <c r="I601" s="88">
        <f t="shared" si="50"/>
        <v>0.1424596549805231</v>
      </c>
      <c r="J601" s="88">
        <v>599</v>
      </c>
    </row>
    <row r="602" spans="1:10">
      <c r="A602" s="88">
        <v>1984</v>
      </c>
      <c r="B602" s="88">
        <v>5</v>
      </c>
      <c r="C602" s="88">
        <v>96.9</v>
      </c>
      <c r="D602" t="s">
        <v>1286</v>
      </c>
      <c r="E602" s="88">
        <f t="shared" si="47"/>
        <v>0.94285820879372917</v>
      </c>
      <c r="F602" s="88">
        <f t="shared" si="51"/>
        <v>0.88898160188971942</v>
      </c>
      <c r="G602" s="88">
        <f t="shared" si="48"/>
        <v>7.03125</v>
      </c>
      <c r="H602" s="88">
        <f t="shared" si="49"/>
        <v>7.03125</v>
      </c>
      <c r="I602" s="88">
        <f t="shared" si="50"/>
        <v>0.14222222222222222</v>
      </c>
      <c r="J602" s="88">
        <v>600</v>
      </c>
    </row>
    <row r="603" spans="1:10">
      <c r="A603" s="88">
        <v>1984</v>
      </c>
      <c r="B603" s="88">
        <v>6</v>
      </c>
      <c r="C603" s="88">
        <v>65.099999999999994</v>
      </c>
      <c r="D603" t="s">
        <v>1287</v>
      </c>
      <c r="E603" s="88">
        <f t="shared" si="47"/>
        <v>0.43231685212920606</v>
      </c>
      <c r="F603" s="88">
        <f t="shared" si="51"/>
        <v>0.18689786063490582</v>
      </c>
      <c r="G603" s="88">
        <f t="shared" si="48"/>
        <v>7.04296875</v>
      </c>
      <c r="H603" s="88">
        <f t="shared" si="49"/>
        <v>7.04296875</v>
      </c>
      <c r="I603" s="88">
        <f t="shared" si="50"/>
        <v>0.14198557958957295</v>
      </c>
      <c r="J603" s="88">
        <v>601</v>
      </c>
    </row>
    <row r="604" spans="1:10">
      <c r="A604" s="88">
        <v>1984</v>
      </c>
      <c r="B604" s="88">
        <v>7</v>
      </c>
      <c r="C604" s="88">
        <v>55.7</v>
      </c>
      <c r="D604" t="s">
        <v>1288</v>
      </c>
      <c r="E604" s="88">
        <f t="shared" si="47"/>
        <v>0.93007008080542042</v>
      </c>
      <c r="F604" s="88">
        <f t="shared" si="51"/>
        <v>0.8650303552094013</v>
      </c>
      <c r="G604" s="88">
        <f t="shared" si="48"/>
        <v>7.0546875</v>
      </c>
      <c r="H604" s="88">
        <f t="shared" si="49"/>
        <v>7.0546875</v>
      </c>
      <c r="I604" s="88">
        <f t="shared" si="50"/>
        <v>0.14174972314507198</v>
      </c>
      <c r="J604" s="88">
        <v>602</v>
      </c>
    </row>
    <row r="605" spans="1:10">
      <c r="A605" s="88">
        <v>1984</v>
      </c>
      <c r="B605" s="88">
        <v>8</v>
      </c>
      <c r="C605" s="88">
        <v>35</v>
      </c>
      <c r="D605" t="s">
        <v>1289</v>
      </c>
      <c r="E605" s="88">
        <f t="shared" si="47"/>
        <v>0.86099920748466841</v>
      </c>
      <c r="F605" s="88">
        <f t="shared" si="51"/>
        <v>0.74131963528922706</v>
      </c>
      <c r="G605" s="88">
        <f t="shared" si="48"/>
        <v>7.06640625</v>
      </c>
      <c r="H605" s="88">
        <f t="shared" si="49"/>
        <v>7.06640625</v>
      </c>
      <c r="I605" s="88">
        <f t="shared" si="50"/>
        <v>0.14151464897733554</v>
      </c>
      <c r="J605" s="88">
        <v>603</v>
      </c>
    </row>
    <row r="606" spans="1:10">
      <c r="A606" s="88">
        <v>1984</v>
      </c>
      <c r="B606" s="88">
        <v>9</v>
      </c>
      <c r="C606" s="88">
        <v>22.6</v>
      </c>
      <c r="D606" t="s">
        <v>1290</v>
      </c>
      <c r="E606" s="88">
        <f t="shared" si="47"/>
        <v>1.2132014439228662</v>
      </c>
      <c r="F606" s="88">
        <f t="shared" si="51"/>
        <v>1.4718577435365274</v>
      </c>
      <c r="G606" s="88">
        <f t="shared" si="48"/>
        <v>7.078125</v>
      </c>
      <c r="H606" s="88">
        <f t="shared" si="49"/>
        <v>7.078125</v>
      </c>
      <c r="I606" s="88">
        <f t="shared" si="50"/>
        <v>0.141280353200883</v>
      </c>
      <c r="J606" s="88">
        <v>604</v>
      </c>
    </row>
    <row r="607" spans="1:10">
      <c r="A607" s="88">
        <v>1984</v>
      </c>
      <c r="B607" s="88">
        <v>10</v>
      </c>
      <c r="C607" s="88">
        <v>12.6</v>
      </c>
      <c r="D607" t="s">
        <v>1291</v>
      </c>
      <c r="E607" s="88">
        <f t="shared" si="47"/>
        <v>0.65648260452476292</v>
      </c>
      <c r="F607" s="88">
        <f t="shared" si="51"/>
        <v>0.43096941004361627</v>
      </c>
      <c r="G607" s="88">
        <f t="shared" si="48"/>
        <v>7.08984375</v>
      </c>
      <c r="H607" s="88">
        <f t="shared" si="49"/>
        <v>7.08984375</v>
      </c>
      <c r="I607" s="88">
        <f t="shared" si="50"/>
        <v>0.14104683195592285</v>
      </c>
      <c r="J607" s="88">
        <v>605</v>
      </c>
    </row>
    <row r="608" spans="1:10">
      <c r="A608" s="88">
        <v>1984</v>
      </c>
      <c r="B608" s="88">
        <v>11</v>
      </c>
      <c r="C608" s="88">
        <v>26.5</v>
      </c>
      <c r="D608" t="s">
        <v>1292</v>
      </c>
      <c r="E608" s="88">
        <f t="shared" si="47"/>
        <v>1.2203627697140018</v>
      </c>
      <c r="F608" s="88">
        <f t="shared" si="51"/>
        <v>1.4892852897040298</v>
      </c>
      <c r="G608" s="88">
        <f t="shared" si="48"/>
        <v>7.1015625</v>
      </c>
      <c r="H608" s="88">
        <f t="shared" si="49"/>
        <v>7.1015625</v>
      </c>
      <c r="I608" s="88">
        <f t="shared" si="50"/>
        <v>0.14081408140814081</v>
      </c>
      <c r="J608" s="88">
        <v>606</v>
      </c>
    </row>
    <row r="609" spans="1:10">
      <c r="A609" s="88">
        <v>1984</v>
      </c>
      <c r="B609" s="88">
        <v>12</v>
      </c>
      <c r="C609" s="88">
        <v>21.4</v>
      </c>
      <c r="D609" t="s">
        <v>1293</v>
      </c>
      <c r="E609" s="88">
        <f t="shared" si="47"/>
        <v>1.2667418026620558</v>
      </c>
      <c r="F609" s="88">
        <f t="shared" si="51"/>
        <v>1.6046347946115147</v>
      </c>
      <c r="G609" s="88">
        <f t="shared" si="48"/>
        <v>7.11328125</v>
      </c>
      <c r="H609" s="88">
        <f t="shared" si="49"/>
        <v>7.11328125</v>
      </c>
      <c r="I609" s="88">
        <f t="shared" si="50"/>
        <v>0.14058209774848984</v>
      </c>
      <c r="J609" s="88">
        <v>607</v>
      </c>
    </row>
    <row r="610" spans="1:10">
      <c r="A610" s="88">
        <v>1985</v>
      </c>
      <c r="B610" s="88">
        <v>1</v>
      </c>
      <c r="C610" s="88">
        <v>17.8</v>
      </c>
      <c r="D610" t="s">
        <v>1294</v>
      </c>
      <c r="E610" s="88">
        <f t="shared" si="47"/>
        <v>0.65803128785527121</v>
      </c>
      <c r="F610" s="88">
        <f t="shared" si="51"/>
        <v>0.4330051757964668</v>
      </c>
      <c r="G610" s="88">
        <f t="shared" si="48"/>
        <v>7.125</v>
      </c>
      <c r="H610" s="88">
        <f t="shared" si="49"/>
        <v>7.125</v>
      </c>
      <c r="I610" s="88">
        <f t="shared" si="50"/>
        <v>0.14035087719298245</v>
      </c>
      <c r="J610" s="88">
        <v>608</v>
      </c>
    </row>
    <row r="611" spans="1:10">
      <c r="A611" s="88">
        <v>1985</v>
      </c>
      <c r="B611" s="88">
        <v>2</v>
      </c>
      <c r="C611" s="88">
        <v>20.7</v>
      </c>
      <c r="D611" t="s">
        <v>1295</v>
      </c>
      <c r="E611" s="88">
        <f t="shared" si="47"/>
        <v>1.0472220236006502</v>
      </c>
      <c r="F611" s="88">
        <f t="shared" si="51"/>
        <v>1.0966739667142407</v>
      </c>
      <c r="G611" s="88">
        <f t="shared" si="48"/>
        <v>7.13671875</v>
      </c>
      <c r="H611" s="88">
        <f t="shared" si="49"/>
        <v>7.13671875</v>
      </c>
      <c r="I611" s="88">
        <f t="shared" si="50"/>
        <v>0.14012041598248495</v>
      </c>
      <c r="J611" s="88">
        <v>609</v>
      </c>
    </row>
    <row r="612" spans="1:10">
      <c r="A612" s="88">
        <v>1985</v>
      </c>
      <c r="B612" s="88">
        <v>3</v>
      </c>
      <c r="C612" s="88">
        <v>16.899999999999999</v>
      </c>
      <c r="D612" t="s">
        <v>1296</v>
      </c>
      <c r="E612" s="88">
        <f t="shared" si="47"/>
        <v>0.82805941236144842</v>
      </c>
      <c r="F612" s="88">
        <f t="shared" si="51"/>
        <v>0.68568239040038725</v>
      </c>
      <c r="G612" s="88">
        <f t="shared" si="48"/>
        <v>7.1484375</v>
      </c>
      <c r="H612" s="88">
        <f t="shared" si="49"/>
        <v>7.1484375</v>
      </c>
      <c r="I612" s="88">
        <f t="shared" si="50"/>
        <v>0.13989071038251366</v>
      </c>
      <c r="J612" s="88">
        <v>610</v>
      </c>
    </row>
    <row r="613" spans="1:10">
      <c r="A613" s="88">
        <v>1985</v>
      </c>
      <c r="B613" s="88">
        <v>4</v>
      </c>
      <c r="C613" s="88">
        <v>20.399999999999999</v>
      </c>
      <c r="D613" t="s">
        <v>1297</v>
      </c>
      <c r="E613" s="88">
        <f t="shared" si="47"/>
        <v>1.2054056630312717</v>
      </c>
      <c r="F613" s="88">
        <f t="shared" si="51"/>
        <v>1.4530028124678598</v>
      </c>
      <c r="G613" s="88">
        <f t="shared" si="48"/>
        <v>7.16015625</v>
      </c>
      <c r="H613" s="88">
        <f t="shared" si="49"/>
        <v>7.16015625</v>
      </c>
      <c r="I613" s="88">
        <f t="shared" si="50"/>
        <v>0.13966175668303327</v>
      </c>
      <c r="J613" s="88">
        <v>611</v>
      </c>
    </row>
    <row r="614" spans="1:10">
      <c r="A614" s="88">
        <v>1985</v>
      </c>
      <c r="B614" s="88">
        <v>5</v>
      </c>
      <c r="C614" s="88">
        <v>32.4</v>
      </c>
      <c r="D614" t="s">
        <v>1298</v>
      </c>
      <c r="E614" s="88">
        <f t="shared" si="47"/>
        <v>1.8734351500271518</v>
      </c>
      <c r="F614" s="88">
        <f t="shared" si="51"/>
        <v>3.5097592613572566</v>
      </c>
      <c r="G614" s="88">
        <f t="shared" si="48"/>
        <v>7.171875</v>
      </c>
      <c r="H614" s="88">
        <f t="shared" si="49"/>
        <v>7.171875</v>
      </c>
      <c r="I614" s="88">
        <f t="shared" si="50"/>
        <v>0.13943355119825709</v>
      </c>
      <c r="J614" s="88">
        <v>612</v>
      </c>
    </row>
    <row r="615" spans="1:10">
      <c r="A615" s="88">
        <v>1985</v>
      </c>
      <c r="B615" s="88">
        <v>6</v>
      </c>
      <c r="C615" s="88">
        <v>28.3</v>
      </c>
      <c r="D615" t="s">
        <v>1299</v>
      </c>
      <c r="E615" s="88">
        <f t="shared" si="47"/>
        <v>0.73765561461258999</v>
      </c>
      <c r="F615" s="88">
        <f t="shared" si="51"/>
        <v>0.54413580576947784</v>
      </c>
      <c r="G615" s="88">
        <f t="shared" si="48"/>
        <v>7.18359375</v>
      </c>
      <c r="H615" s="88">
        <f t="shared" si="49"/>
        <v>7.18359375</v>
      </c>
      <c r="I615" s="88">
        <f t="shared" si="50"/>
        <v>0.13920609026644915</v>
      </c>
      <c r="J615" s="88">
        <v>613</v>
      </c>
    </row>
    <row r="616" spans="1:10">
      <c r="A616" s="88">
        <v>1985</v>
      </c>
      <c r="B616" s="88">
        <v>7</v>
      </c>
      <c r="C616" s="88">
        <v>39.9</v>
      </c>
      <c r="D616" t="s">
        <v>1300</v>
      </c>
      <c r="E616" s="88">
        <f t="shared" si="47"/>
        <v>0.80576435019972514</v>
      </c>
      <c r="F616" s="88">
        <f t="shared" si="51"/>
        <v>0.64925618805278529</v>
      </c>
      <c r="G616" s="88">
        <f t="shared" si="48"/>
        <v>7.1953125</v>
      </c>
      <c r="H616" s="88">
        <f t="shared" si="49"/>
        <v>7.1953125</v>
      </c>
      <c r="I616" s="88">
        <f t="shared" si="50"/>
        <v>0.13897937024972856</v>
      </c>
      <c r="J616" s="88">
        <v>614</v>
      </c>
    </row>
    <row r="617" spans="1:10">
      <c r="A617" s="88">
        <v>1985</v>
      </c>
      <c r="B617" s="88">
        <v>8</v>
      </c>
      <c r="C617" s="88">
        <v>10.1</v>
      </c>
      <c r="D617" t="s">
        <v>1301</v>
      </c>
      <c r="E617" s="88">
        <f t="shared" si="47"/>
        <v>1.2031994720088763</v>
      </c>
      <c r="F617" s="88">
        <f t="shared" si="51"/>
        <v>1.4476889694424389</v>
      </c>
      <c r="G617" s="88">
        <f t="shared" si="48"/>
        <v>7.20703125</v>
      </c>
      <c r="H617" s="88">
        <f t="shared" si="49"/>
        <v>7.20703125</v>
      </c>
      <c r="I617" s="88">
        <f t="shared" si="50"/>
        <v>0.13875338753387534</v>
      </c>
      <c r="J617" s="88">
        <v>615</v>
      </c>
    </row>
    <row r="618" spans="1:10">
      <c r="A618" s="88">
        <v>1985</v>
      </c>
      <c r="B618" s="88">
        <v>9</v>
      </c>
      <c r="C618" s="88">
        <v>4.3</v>
      </c>
      <c r="D618" t="s">
        <v>1302</v>
      </c>
      <c r="E618" s="88">
        <f t="shared" si="47"/>
        <v>1.4867843184736127</v>
      </c>
      <c r="F618" s="88">
        <f t="shared" si="51"/>
        <v>2.2105276096590449</v>
      </c>
      <c r="G618" s="88">
        <f t="shared" si="48"/>
        <v>7.21875</v>
      </c>
      <c r="H618" s="88">
        <f t="shared" si="49"/>
        <v>7.21875</v>
      </c>
      <c r="I618" s="88">
        <f t="shared" si="50"/>
        <v>0.13852813852813853</v>
      </c>
      <c r="J618" s="88">
        <v>616</v>
      </c>
    </row>
    <row r="619" spans="1:10">
      <c r="A619" s="88">
        <v>1985</v>
      </c>
      <c r="B619" s="88">
        <v>10</v>
      </c>
      <c r="C619" s="88">
        <v>22</v>
      </c>
      <c r="D619" t="s">
        <v>1303</v>
      </c>
      <c r="E619" s="88">
        <f t="shared" si="47"/>
        <v>0.84808499742111876</v>
      </c>
      <c r="F619" s="88">
        <f t="shared" si="51"/>
        <v>0.71924816285077897</v>
      </c>
      <c r="G619" s="88">
        <f t="shared" si="48"/>
        <v>7.23046875</v>
      </c>
      <c r="H619" s="88">
        <f t="shared" si="49"/>
        <v>7.23046875</v>
      </c>
      <c r="I619" s="88">
        <f t="shared" si="50"/>
        <v>0.13830361966504592</v>
      </c>
      <c r="J619" s="88">
        <v>617</v>
      </c>
    </row>
    <row r="620" spans="1:10">
      <c r="A620" s="88">
        <v>1985</v>
      </c>
      <c r="B620" s="88">
        <v>11</v>
      </c>
      <c r="C620" s="88">
        <v>17.899999999999999</v>
      </c>
      <c r="D620" t="s">
        <v>1304</v>
      </c>
      <c r="E620" s="88">
        <f t="shared" si="47"/>
        <v>1.2489376676720036</v>
      </c>
      <c r="F620" s="88">
        <f t="shared" si="51"/>
        <v>1.5598452977299841</v>
      </c>
      <c r="G620" s="88">
        <f t="shared" si="48"/>
        <v>7.2421875</v>
      </c>
      <c r="H620" s="88">
        <f t="shared" si="49"/>
        <v>7.2421875</v>
      </c>
      <c r="I620" s="88">
        <f t="shared" si="50"/>
        <v>0.13807982740021574</v>
      </c>
      <c r="J620" s="88">
        <v>618</v>
      </c>
    </row>
    <row r="621" spans="1:10">
      <c r="A621" s="88">
        <v>1985</v>
      </c>
      <c r="B621" s="88">
        <v>12</v>
      </c>
      <c r="C621" s="88">
        <v>15.8</v>
      </c>
      <c r="D621" t="s">
        <v>1305</v>
      </c>
      <c r="E621" s="88">
        <f t="shared" si="47"/>
        <v>1.3764464172922004</v>
      </c>
      <c r="F621" s="88">
        <f t="shared" si="51"/>
        <v>1.8946047396765342</v>
      </c>
      <c r="G621" s="88">
        <f t="shared" si="48"/>
        <v>7.25390625</v>
      </c>
      <c r="H621" s="88">
        <f t="shared" si="49"/>
        <v>7.25390625</v>
      </c>
      <c r="I621" s="88">
        <f t="shared" si="50"/>
        <v>0.13785675821217017</v>
      </c>
      <c r="J621" s="88">
        <v>619</v>
      </c>
    </row>
    <row r="622" spans="1:10">
      <c r="A622" s="88">
        <v>1986</v>
      </c>
      <c r="B622" s="88">
        <v>1</v>
      </c>
      <c r="C622" s="88">
        <v>2.8</v>
      </c>
      <c r="D622" t="s">
        <v>1306</v>
      </c>
      <c r="E622" s="88">
        <f t="shared" si="47"/>
        <v>0.7791221529229756</v>
      </c>
      <c r="F622" s="88">
        <f t="shared" si="51"/>
        <v>0.60703132917533253</v>
      </c>
      <c r="G622" s="88">
        <f t="shared" si="48"/>
        <v>7.265625</v>
      </c>
      <c r="H622" s="88">
        <f t="shared" si="49"/>
        <v>7.265625</v>
      </c>
      <c r="I622" s="88">
        <f t="shared" si="50"/>
        <v>0.13763440860215054</v>
      </c>
      <c r="J622" s="88">
        <v>620</v>
      </c>
    </row>
    <row r="623" spans="1:10">
      <c r="A623" s="88">
        <v>1986</v>
      </c>
      <c r="B623" s="88">
        <v>2</v>
      </c>
      <c r="C623" s="88">
        <v>27.9</v>
      </c>
      <c r="D623" t="s">
        <v>1307</v>
      </c>
      <c r="E623" s="88">
        <f t="shared" si="47"/>
        <v>0.86786062714504963</v>
      </c>
      <c r="F623" s="88">
        <f t="shared" si="51"/>
        <v>0.75318206814859889</v>
      </c>
      <c r="G623" s="88">
        <f t="shared" si="48"/>
        <v>7.27734375</v>
      </c>
      <c r="H623" s="88">
        <f t="shared" si="49"/>
        <v>7.27734375</v>
      </c>
      <c r="I623" s="88">
        <f t="shared" si="50"/>
        <v>0.13741277509393451</v>
      </c>
      <c r="J623" s="88">
        <v>621</v>
      </c>
    </row>
    <row r="624" spans="1:10">
      <c r="A624" s="88">
        <v>1986</v>
      </c>
      <c r="B624" s="88">
        <v>3</v>
      </c>
      <c r="C624" s="88">
        <v>13.8</v>
      </c>
      <c r="D624" t="s">
        <v>1308</v>
      </c>
      <c r="E624" s="88">
        <f t="shared" si="47"/>
        <v>1.038801165343556</v>
      </c>
      <c r="F624" s="88">
        <f t="shared" si="51"/>
        <v>1.07910786111913</v>
      </c>
      <c r="G624" s="88">
        <f t="shared" si="48"/>
        <v>7.2890625</v>
      </c>
      <c r="H624" s="88">
        <f t="shared" si="49"/>
        <v>7.2890625</v>
      </c>
      <c r="I624" s="88">
        <f t="shared" si="50"/>
        <v>0.13719185423365488</v>
      </c>
      <c r="J624" s="88">
        <v>622</v>
      </c>
    </row>
    <row r="625" spans="1:10">
      <c r="A625" s="88">
        <v>1986</v>
      </c>
      <c r="B625" s="88">
        <v>4</v>
      </c>
      <c r="C625" s="88">
        <v>22.4</v>
      </c>
      <c r="D625" t="s">
        <v>1309</v>
      </c>
      <c r="E625" s="88">
        <f t="shared" si="47"/>
        <v>0.76907944451096255</v>
      </c>
      <c r="F625" s="88">
        <f t="shared" si="51"/>
        <v>0.59148319196929078</v>
      </c>
      <c r="G625" s="88">
        <f t="shared" si="48"/>
        <v>7.30078125</v>
      </c>
      <c r="H625" s="88">
        <f t="shared" si="49"/>
        <v>7.30078125</v>
      </c>
      <c r="I625" s="88">
        <f t="shared" si="50"/>
        <v>0.13697164258962011</v>
      </c>
      <c r="J625" s="88">
        <v>623</v>
      </c>
    </row>
    <row r="626" spans="1:10">
      <c r="A626" s="88">
        <v>1986</v>
      </c>
      <c r="B626" s="88">
        <v>5</v>
      </c>
      <c r="C626" s="88">
        <v>16.100000000000001</v>
      </c>
      <c r="D626" t="s">
        <v>1310</v>
      </c>
      <c r="E626" s="88">
        <f t="shared" si="47"/>
        <v>0.64576630253990774</v>
      </c>
      <c r="F626" s="88">
        <f t="shared" si="51"/>
        <v>0.41701411749606365</v>
      </c>
      <c r="G626" s="88">
        <f t="shared" si="48"/>
        <v>7.3125</v>
      </c>
      <c r="H626" s="88">
        <f t="shared" si="49"/>
        <v>7.3125</v>
      </c>
      <c r="I626" s="88">
        <f t="shared" si="50"/>
        <v>0.13675213675213677</v>
      </c>
      <c r="J626" s="88">
        <v>624</v>
      </c>
    </row>
    <row r="627" spans="1:10">
      <c r="A627" s="88">
        <v>1986</v>
      </c>
      <c r="B627" s="88">
        <v>6</v>
      </c>
      <c r="C627" s="88">
        <v>0.6</v>
      </c>
      <c r="D627" t="s">
        <v>1311</v>
      </c>
      <c r="E627" s="88">
        <f t="shared" si="47"/>
        <v>1.2016937624558195</v>
      </c>
      <c r="F627" s="88">
        <f t="shared" si="51"/>
        <v>1.4440678987252236</v>
      </c>
      <c r="G627" s="88">
        <f t="shared" si="48"/>
        <v>7.32421875</v>
      </c>
      <c r="H627" s="88">
        <f t="shared" si="49"/>
        <v>7.32421875</v>
      </c>
      <c r="I627" s="88">
        <f t="shared" si="50"/>
        <v>0.13653333333333334</v>
      </c>
      <c r="J627" s="88">
        <v>625</v>
      </c>
    </row>
    <row r="628" spans="1:10">
      <c r="A628" s="88">
        <v>1986</v>
      </c>
      <c r="B628" s="88">
        <v>7</v>
      </c>
      <c r="C628" s="88">
        <v>18.100000000000001</v>
      </c>
      <c r="D628" t="s">
        <v>1312</v>
      </c>
      <c r="E628" s="88">
        <f t="shared" si="47"/>
        <v>0.30464833683434162</v>
      </c>
      <c r="F628" s="88">
        <f t="shared" si="51"/>
        <v>9.2810609135930464E-2</v>
      </c>
      <c r="G628" s="88">
        <f t="shared" si="48"/>
        <v>7.3359375</v>
      </c>
      <c r="H628" s="88">
        <f t="shared" si="49"/>
        <v>7.3359375</v>
      </c>
      <c r="I628" s="88">
        <f t="shared" si="50"/>
        <v>0.13631522896698617</v>
      </c>
      <c r="J628" s="88">
        <v>626</v>
      </c>
    </row>
    <row r="629" spans="1:10">
      <c r="A629" s="88">
        <v>1986</v>
      </c>
      <c r="B629" s="88">
        <v>8</v>
      </c>
      <c r="C629" s="88">
        <v>9.9</v>
      </c>
      <c r="D629" t="s">
        <v>1313</v>
      </c>
      <c r="E629" s="88">
        <f t="shared" si="47"/>
        <v>1.5010499497246792</v>
      </c>
      <c r="F629" s="88">
        <f t="shared" si="51"/>
        <v>2.253150951568462</v>
      </c>
      <c r="G629" s="88">
        <f t="shared" si="48"/>
        <v>7.34765625</v>
      </c>
      <c r="H629" s="88">
        <f t="shared" si="49"/>
        <v>7.34765625</v>
      </c>
      <c r="I629" s="88">
        <f t="shared" si="50"/>
        <v>0.13609782030834663</v>
      </c>
      <c r="J629" s="88">
        <v>627</v>
      </c>
    </row>
    <row r="630" spans="1:10">
      <c r="A630" s="88">
        <v>1986</v>
      </c>
      <c r="B630" s="88">
        <v>9</v>
      </c>
      <c r="C630" s="88">
        <v>5.0999999999999996</v>
      </c>
      <c r="D630" t="s">
        <v>1314</v>
      </c>
      <c r="E630" s="88">
        <f t="shared" si="47"/>
        <v>1.1222633582790336</v>
      </c>
      <c r="F630" s="88">
        <f t="shared" si="51"/>
        <v>1.2594750453357344</v>
      </c>
      <c r="G630" s="88">
        <f t="shared" si="48"/>
        <v>7.359375</v>
      </c>
      <c r="H630" s="88">
        <f t="shared" si="49"/>
        <v>7.359375</v>
      </c>
      <c r="I630" s="88">
        <f t="shared" si="50"/>
        <v>0.13588110403397027</v>
      </c>
      <c r="J630" s="88">
        <v>628</v>
      </c>
    </row>
    <row r="631" spans="1:10">
      <c r="A631" s="88">
        <v>1986</v>
      </c>
      <c r="B631" s="88">
        <v>10</v>
      </c>
      <c r="C631" s="88">
        <v>40.1</v>
      </c>
      <c r="D631" t="s">
        <v>1315</v>
      </c>
      <c r="E631" s="88">
        <f t="shared" si="47"/>
        <v>0.52471753576901936</v>
      </c>
      <c r="F631" s="88">
        <f t="shared" si="51"/>
        <v>0.27532849234351209</v>
      </c>
      <c r="G631" s="88">
        <f t="shared" si="48"/>
        <v>7.37109375</v>
      </c>
      <c r="H631" s="88">
        <f t="shared" si="49"/>
        <v>7.37109375</v>
      </c>
      <c r="I631" s="88">
        <f t="shared" si="50"/>
        <v>0.13566507684154744</v>
      </c>
      <c r="J631" s="88">
        <v>629</v>
      </c>
    </row>
    <row r="632" spans="1:10">
      <c r="A632" s="88">
        <v>1986</v>
      </c>
      <c r="B632" s="88">
        <v>11</v>
      </c>
      <c r="C632" s="88">
        <v>15.4</v>
      </c>
      <c r="D632" t="s">
        <v>1316</v>
      </c>
      <c r="E632" s="88">
        <f t="shared" si="47"/>
        <v>0.78782474082565856</v>
      </c>
      <c r="F632" s="88">
        <f t="shared" si="51"/>
        <v>0.62066782225701611</v>
      </c>
      <c r="G632" s="88">
        <f t="shared" si="48"/>
        <v>7.3828125</v>
      </c>
      <c r="H632" s="88">
        <f t="shared" si="49"/>
        <v>7.3828125</v>
      </c>
      <c r="I632" s="88">
        <f t="shared" si="50"/>
        <v>0.13544973544973546</v>
      </c>
      <c r="J632" s="88">
        <v>630</v>
      </c>
    </row>
    <row r="633" spans="1:10">
      <c r="A633" s="88">
        <v>1986</v>
      </c>
      <c r="B633" s="88">
        <v>12</v>
      </c>
      <c r="C633" s="88">
        <v>5.8</v>
      </c>
      <c r="D633" t="s">
        <v>1317</v>
      </c>
      <c r="E633" s="88">
        <f t="shared" si="47"/>
        <v>0.11528397558628485</v>
      </c>
      <c r="F633" s="88">
        <f t="shared" si="51"/>
        <v>1.3290395026979122E-2</v>
      </c>
      <c r="G633" s="88">
        <f t="shared" si="48"/>
        <v>7.39453125</v>
      </c>
      <c r="H633" s="88">
        <f t="shared" si="49"/>
        <v>7.39453125</v>
      </c>
      <c r="I633" s="88">
        <f t="shared" si="50"/>
        <v>0.13523507659799261</v>
      </c>
      <c r="J633" s="88">
        <v>631</v>
      </c>
    </row>
    <row r="634" spans="1:10">
      <c r="A634" s="88">
        <v>1987</v>
      </c>
      <c r="B634" s="88">
        <v>1</v>
      </c>
      <c r="C634" s="88">
        <v>9.8000000000000007</v>
      </c>
      <c r="D634" t="s">
        <v>1318</v>
      </c>
      <c r="E634" s="88">
        <f t="shared" si="47"/>
        <v>0.81579739359805059</v>
      </c>
      <c r="F634" s="88">
        <f t="shared" si="51"/>
        <v>0.66552538740137268</v>
      </c>
      <c r="G634" s="88">
        <f t="shared" si="48"/>
        <v>7.40625</v>
      </c>
      <c r="H634" s="88">
        <f t="shared" si="49"/>
        <v>7.40625</v>
      </c>
      <c r="I634" s="88">
        <f t="shared" si="50"/>
        <v>0.13502109704641349</v>
      </c>
      <c r="J634" s="88">
        <v>632</v>
      </c>
    </row>
    <row r="635" spans="1:10">
      <c r="A635" s="88">
        <v>1987</v>
      </c>
      <c r="B635" s="88">
        <v>2</v>
      </c>
      <c r="C635" s="88">
        <v>3.4</v>
      </c>
      <c r="D635" t="s">
        <v>1319</v>
      </c>
      <c r="E635" s="88">
        <f t="shared" si="47"/>
        <v>0.31537438995340189</v>
      </c>
      <c r="F635" s="88">
        <f t="shared" si="51"/>
        <v>9.9461005838480401E-2</v>
      </c>
      <c r="G635" s="88">
        <f t="shared" si="48"/>
        <v>7.41796875</v>
      </c>
      <c r="H635" s="88">
        <f t="shared" si="49"/>
        <v>7.41796875</v>
      </c>
      <c r="I635" s="88">
        <f t="shared" si="50"/>
        <v>0.13480779357556608</v>
      </c>
      <c r="J635" s="88">
        <v>633</v>
      </c>
    </row>
    <row r="636" spans="1:10">
      <c r="A636" s="88">
        <v>1987</v>
      </c>
      <c r="B636" s="88">
        <v>3</v>
      </c>
      <c r="C636" s="88">
        <v>17.399999999999999</v>
      </c>
      <c r="D636" t="s">
        <v>1320</v>
      </c>
      <c r="E636" s="88">
        <f t="shared" si="47"/>
        <v>1.538663637185387</v>
      </c>
      <c r="F636" s="88">
        <f t="shared" si="51"/>
        <v>2.3674857883965643</v>
      </c>
      <c r="G636" s="88">
        <f t="shared" si="48"/>
        <v>7.4296875</v>
      </c>
      <c r="H636" s="88">
        <f t="shared" si="49"/>
        <v>7.4296875</v>
      </c>
      <c r="I636" s="88">
        <f t="shared" si="50"/>
        <v>0.13459516298633017</v>
      </c>
      <c r="J636" s="88">
        <v>634</v>
      </c>
    </row>
    <row r="637" spans="1:10">
      <c r="A637" s="88">
        <v>1987</v>
      </c>
      <c r="B637" s="88">
        <v>4</v>
      </c>
      <c r="C637" s="88">
        <v>46</v>
      </c>
      <c r="D637" t="s">
        <v>1321</v>
      </c>
      <c r="E637" s="88">
        <f t="shared" si="47"/>
        <v>0.8500944103093554</v>
      </c>
      <c r="F637" s="88">
        <f t="shared" si="51"/>
        <v>0.72266050643921065</v>
      </c>
      <c r="G637" s="88">
        <f t="shared" si="48"/>
        <v>7.44140625</v>
      </c>
      <c r="H637" s="88">
        <f t="shared" si="49"/>
        <v>7.44140625</v>
      </c>
      <c r="I637" s="88">
        <f t="shared" si="50"/>
        <v>0.13438320209973753</v>
      </c>
      <c r="J637" s="88">
        <v>635</v>
      </c>
    </row>
    <row r="638" spans="1:10">
      <c r="A638" s="88">
        <v>1987</v>
      </c>
      <c r="B638" s="88">
        <v>5</v>
      </c>
      <c r="C638" s="88">
        <v>39.1</v>
      </c>
      <c r="D638" t="s">
        <v>1322</v>
      </c>
      <c r="E638" s="88">
        <f t="shared" si="47"/>
        <v>0.90459158070141232</v>
      </c>
      <c r="F638" s="88">
        <f t="shared" si="51"/>
        <v>0.81828592787587973</v>
      </c>
      <c r="G638" s="88">
        <f t="shared" si="48"/>
        <v>7.453125</v>
      </c>
      <c r="H638" s="88">
        <f t="shared" si="49"/>
        <v>7.453125</v>
      </c>
      <c r="I638" s="88">
        <f t="shared" si="50"/>
        <v>0.13417190775681342</v>
      </c>
      <c r="J638" s="88">
        <v>636</v>
      </c>
    </row>
    <row r="639" spans="1:10">
      <c r="A639" s="88">
        <v>1987</v>
      </c>
      <c r="B639" s="88">
        <v>6</v>
      </c>
      <c r="C639" s="88">
        <v>18.8</v>
      </c>
      <c r="D639" t="s">
        <v>1323</v>
      </c>
      <c r="E639" s="88">
        <f t="shared" si="47"/>
        <v>0.21912810634488328</v>
      </c>
      <c r="F639" s="88">
        <f t="shared" si="51"/>
        <v>4.8017126990294472E-2</v>
      </c>
      <c r="G639" s="88">
        <f t="shared" si="48"/>
        <v>7.46484375</v>
      </c>
      <c r="H639" s="88">
        <f t="shared" si="49"/>
        <v>7.46484375</v>
      </c>
      <c r="I639" s="88">
        <f t="shared" si="50"/>
        <v>0.13396127681841968</v>
      </c>
      <c r="J639" s="88">
        <v>637</v>
      </c>
    </row>
    <row r="640" spans="1:10">
      <c r="A640" s="88">
        <v>1987</v>
      </c>
      <c r="B640" s="88">
        <v>7</v>
      </c>
      <c r="C640" s="88">
        <v>38.200000000000003</v>
      </c>
      <c r="D640" t="s">
        <v>1324</v>
      </c>
      <c r="E640" s="88">
        <f t="shared" si="47"/>
        <v>0.24406295643056714</v>
      </c>
      <c r="F640" s="88">
        <f t="shared" si="51"/>
        <v>5.9566726701628915E-2</v>
      </c>
      <c r="G640" s="88">
        <f t="shared" si="48"/>
        <v>7.4765625</v>
      </c>
      <c r="H640" s="88">
        <f t="shared" si="49"/>
        <v>7.4765625</v>
      </c>
      <c r="I640" s="88">
        <f t="shared" si="50"/>
        <v>0.13375130616509928</v>
      </c>
      <c r="J640" s="88">
        <v>638</v>
      </c>
    </row>
    <row r="641" spans="1:10">
      <c r="A641" s="88">
        <v>1987</v>
      </c>
      <c r="B641" s="88">
        <v>8</v>
      </c>
      <c r="C641" s="88">
        <v>47.9</v>
      </c>
      <c r="D641" t="s">
        <v>1325</v>
      </c>
      <c r="E641" s="88">
        <f t="shared" si="47"/>
        <v>1.3269685129529478</v>
      </c>
      <c r="F641" s="88">
        <f t="shared" si="51"/>
        <v>1.7608454343685576</v>
      </c>
      <c r="G641" s="88">
        <f t="shared" si="48"/>
        <v>7.48828125</v>
      </c>
      <c r="H641" s="88">
        <f t="shared" si="49"/>
        <v>7.48828125</v>
      </c>
      <c r="I641" s="88">
        <f t="shared" si="50"/>
        <v>0.13354199269692227</v>
      </c>
      <c r="J641" s="88">
        <v>639</v>
      </c>
    </row>
    <row r="642" spans="1:10">
      <c r="A642" s="88">
        <v>1987</v>
      </c>
      <c r="B642" s="88">
        <v>9</v>
      </c>
      <c r="C642" s="88">
        <v>42.2</v>
      </c>
      <c r="D642" t="s">
        <v>1326</v>
      </c>
      <c r="E642" s="88">
        <f t="shared" si="47"/>
        <v>0.83638397259359742</v>
      </c>
      <c r="F642" s="88">
        <f t="shared" si="51"/>
        <v>0.69953814961144756</v>
      </c>
      <c r="G642" s="88">
        <f t="shared" si="48"/>
        <v>7.5</v>
      </c>
      <c r="H642" s="88">
        <f t="shared" si="49"/>
        <v>7.5</v>
      </c>
      <c r="I642" s="88">
        <f t="shared" si="50"/>
        <v>0.13333333333333333</v>
      </c>
      <c r="J642" s="88">
        <v>640</v>
      </c>
    </row>
    <row r="643" spans="1:10">
      <c r="A643" s="88">
        <v>1987</v>
      </c>
      <c r="B643" s="88">
        <v>10</v>
      </c>
      <c r="C643" s="88">
        <v>63.4</v>
      </c>
      <c r="D643" t="s">
        <v>1327</v>
      </c>
      <c r="E643" s="88">
        <f t="shared" ref="E643:E706" si="52">(2*IMABS(D643))/COUNT($C$2:$C$1025)</f>
        <v>0.71816484007906789</v>
      </c>
      <c r="F643" s="88">
        <f t="shared" si="51"/>
        <v>0.51576073752579321</v>
      </c>
      <c r="G643" s="88">
        <f t="shared" si="48"/>
        <v>7.51171875</v>
      </c>
      <c r="H643" s="88">
        <f t="shared" si="49"/>
        <v>7.51171875</v>
      </c>
      <c r="I643" s="88">
        <f t="shared" si="50"/>
        <v>0.13312532501300053</v>
      </c>
      <c r="J643" s="88">
        <v>641</v>
      </c>
    </row>
    <row r="644" spans="1:10">
      <c r="A644" s="88">
        <v>1987</v>
      </c>
      <c r="B644" s="88">
        <v>11</v>
      </c>
      <c r="C644" s="88">
        <v>48.8</v>
      </c>
      <c r="D644" t="s">
        <v>1328</v>
      </c>
      <c r="E644" s="88">
        <f t="shared" si="52"/>
        <v>1.1910058127956509</v>
      </c>
      <c r="F644" s="88">
        <f t="shared" si="51"/>
        <v>1.4184948461130289</v>
      </c>
      <c r="G644" s="88">
        <f t="shared" ref="G644:G707" si="53">G643+$K$8</f>
        <v>7.5234375</v>
      </c>
      <c r="H644" s="88">
        <f t="shared" ref="H644:H707" si="54">J644/(1024/2)*$K$2</f>
        <v>7.5234375</v>
      </c>
      <c r="I644" s="88">
        <f t="shared" ref="I644:I707" si="55">1/H644</f>
        <v>0.13291796469366562</v>
      </c>
      <c r="J644" s="88">
        <v>642</v>
      </c>
    </row>
    <row r="645" spans="1:10">
      <c r="A645" s="88">
        <v>1987</v>
      </c>
      <c r="B645" s="88">
        <v>12</v>
      </c>
      <c r="C645" s="88">
        <v>29.1</v>
      </c>
      <c r="D645" t="s">
        <v>1329</v>
      </c>
      <c r="E645" s="88">
        <f t="shared" si="52"/>
        <v>0.67617684843652603</v>
      </c>
      <c r="F645" s="88">
        <f t="shared" si="51"/>
        <v>0.4572151303615527</v>
      </c>
      <c r="G645" s="88">
        <f t="shared" si="53"/>
        <v>7.53515625</v>
      </c>
      <c r="H645" s="88">
        <f t="shared" si="54"/>
        <v>7.53515625</v>
      </c>
      <c r="I645" s="88">
        <f t="shared" si="55"/>
        <v>0.13271124935199585</v>
      </c>
      <c r="J645" s="88">
        <v>643</v>
      </c>
    </row>
    <row r="646" spans="1:10">
      <c r="A646" s="88">
        <v>1988</v>
      </c>
      <c r="B646" s="88">
        <v>1</v>
      </c>
      <c r="C646" s="88">
        <v>70.5</v>
      </c>
      <c r="D646" t="s">
        <v>1330</v>
      </c>
      <c r="E646" s="88">
        <f t="shared" si="52"/>
        <v>0.7961472275662671</v>
      </c>
      <c r="F646" s="88">
        <f t="shared" si="51"/>
        <v>0.63385040796145353</v>
      </c>
      <c r="G646" s="88">
        <f t="shared" si="53"/>
        <v>7.546875</v>
      </c>
      <c r="H646" s="88">
        <f t="shared" si="54"/>
        <v>7.546875</v>
      </c>
      <c r="I646" s="88">
        <f t="shared" si="55"/>
        <v>0.13250517598343686</v>
      </c>
      <c r="J646" s="88">
        <v>644</v>
      </c>
    </row>
    <row r="647" spans="1:10">
      <c r="A647" s="88">
        <v>1988</v>
      </c>
      <c r="B647" s="88">
        <v>2</v>
      </c>
      <c r="C647" s="88">
        <v>45.4</v>
      </c>
      <c r="D647" t="s">
        <v>1331</v>
      </c>
      <c r="E647" s="88">
        <f t="shared" si="52"/>
        <v>1.6812159155366857</v>
      </c>
      <c r="F647" s="88">
        <f t="shared" si="51"/>
        <v>2.8264869546538565</v>
      </c>
      <c r="G647" s="88">
        <f t="shared" si="53"/>
        <v>7.55859375</v>
      </c>
      <c r="H647" s="88">
        <f t="shared" si="54"/>
        <v>7.55859375</v>
      </c>
      <c r="I647" s="88">
        <f t="shared" si="55"/>
        <v>0.13229974160206717</v>
      </c>
      <c r="J647" s="88">
        <v>645</v>
      </c>
    </row>
    <row r="648" spans="1:10">
      <c r="A648" s="88">
        <v>1988</v>
      </c>
      <c r="B648" s="88">
        <v>3</v>
      </c>
      <c r="C648" s="88">
        <v>91.2</v>
      </c>
      <c r="D648" t="s">
        <v>1332</v>
      </c>
      <c r="E648" s="88">
        <f t="shared" si="52"/>
        <v>0.50877381333297145</v>
      </c>
      <c r="F648" s="88">
        <f t="shared" ref="F648:F711" si="56">E648^2</f>
        <v>0.25885079313337328</v>
      </c>
      <c r="G648" s="88">
        <f t="shared" si="53"/>
        <v>7.5703125</v>
      </c>
      <c r="H648" s="88">
        <f t="shared" si="54"/>
        <v>7.5703125</v>
      </c>
      <c r="I648" s="88">
        <f t="shared" si="55"/>
        <v>0.13209494324045407</v>
      </c>
      <c r="J648" s="88">
        <v>646</v>
      </c>
    </row>
    <row r="649" spans="1:10">
      <c r="A649" s="88">
        <v>1988</v>
      </c>
      <c r="B649" s="88">
        <v>4</v>
      </c>
      <c r="C649" s="88">
        <v>108.8</v>
      </c>
      <c r="D649" t="s">
        <v>1333</v>
      </c>
      <c r="E649" s="88">
        <f t="shared" si="52"/>
        <v>0.93049814505136663</v>
      </c>
      <c r="F649" s="88">
        <f t="shared" si="56"/>
        <v>0.86582679794403417</v>
      </c>
      <c r="G649" s="88">
        <f t="shared" si="53"/>
        <v>7.58203125</v>
      </c>
      <c r="H649" s="88">
        <f t="shared" si="54"/>
        <v>7.58203125</v>
      </c>
      <c r="I649" s="88">
        <f t="shared" si="55"/>
        <v>0.13189077794951057</v>
      </c>
      <c r="J649" s="88">
        <v>647</v>
      </c>
    </row>
    <row r="650" spans="1:10">
      <c r="A650" s="88">
        <v>1988</v>
      </c>
      <c r="B650" s="88">
        <v>5</v>
      </c>
      <c r="C650" s="88">
        <v>74.2</v>
      </c>
      <c r="D650" t="s">
        <v>1334</v>
      </c>
      <c r="E650" s="88">
        <f t="shared" si="52"/>
        <v>1.1295481773642568</v>
      </c>
      <c r="F650" s="88">
        <f t="shared" si="56"/>
        <v>1.2758790849869146</v>
      </c>
      <c r="G650" s="88">
        <f t="shared" si="53"/>
        <v>7.59375</v>
      </c>
      <c r="H650" s="88">
        <f t="shared" si="54"/>
        <v>7.59375</v>
      </c>
      <c r="I650" s="88">
        <f t="shared" si="55"/>
        <v>0.13168724279835392</v>
      </c>
      <c r="J650" s="88">
        <v>648</v>
      </c>
    </row>
    <row r="651" spans="1:10">
      <c r="A651" s="88">
        <v>1988</v>
      </c>
      <c r="B651" s="88">
        <v>6</v>
      </c>
      <c r="C651" s="88">
        <v>124.3</v>
      </c>
      <c r="D651" t="s">
        <v>1335</v>
      </c>
      <c r="E651" s="88">
        <f t="shared" si="52"/>
        <v>1.0997038573904601</v>
      </c>
      <c r="F651" s="88">
        <f t="shared" si="56"/>
        <v>1.2093485739594574</v>
      </c>
      <c r="G651" s="88">
        <f t="shared" si="53"/>
        <v>7.60546875</v>
      </c>
      <c r="H651" s="88">
        <f t="shared" si="54"/>
        <v>7.60546875</v>
      </c>
      <c r="I651" s="88">
        <f t="shared" si="55"/>
        <v>0.13148433487416539</v>
      </c>
      <c r="J651" s="88">
        <v>649</v>
      </c>
    </row>
    <row r="652" spans="1:10">
      <c r="A652" s="88">
        <v>1988</v>
      </c>
      <c r="B652" s="88">
        <v>7</v>
      </c>
      <c r="C652" s="88">
        <v>131.4</v>
      </c>
      <c r="D652" t="s">
        <v>1336</v>
      </c>
      <c r="E652" s="88">
        <f t="shared" si="52"/>
        <v>0.85219437418694033</v>
      </c>
      <c r="F652" s="88">
        <f t="shared" si="56"/>
        <v>0.72623525139587086</v>
      </c>
      <c r="G652" s="88">
        <f t="shared" si="53"/>
        <v>7.6171875</v>
      </c>
      <c r="H652" s="88">
        <f t="shared" si="54"/>
        <v>7.6171875</v>
      </c>
      <c r="I652" s="88">
        <f t="shared" si="55"/>
        <v>0.13128205128205128</v>
      </c>
      <c r="J652" s="88">
        <v>650</v>
      </c>
    </row>
    <row r="653" spans="1:10">
      <c r="A653" s="88">
        <v>1988</v>
      </c>
      <c r="B653" s="88">
        <v>8</v>
      </c>
      <c r="C653" s="88">
        <v>139.4</v>
      </c>
      <c r="D653" t="s">
        <v>1337</v>
      </c>
      <c r="E653" s="88">
        <f t="shared" si="52"/>
        <v>0.64018605550392071</v>
      </c>
      <c r="F653" s="88">
        <f t="shared" si="56"/>
        <v>0.40983818566166907</v>
      </c>
      <c r="G653" s="88">
        <f t="shared" si="53"/>
        <v>7.62890625</v>
      </c>
      <c r="H653" s="88">
        <f t="shared" si="54"/>
        <v>7.62890625</v>
      </c>
      <c r="I653" s="88">
        <f t="shared" si="55"/>
        <v>0.13108038914490527</v>
      </c>
      <c r="J653" s="88">
        <v>651</v>
      </c>
    </row>
    <row r="654" spans="1:10">
      <c r="A654" s="88">
        <v>1988</v>
      </c>
      <c r="B654" s="88">
        <v>9</v>
      </c>
      <c r="C654" s="88">
        <v>142.69999999999999</v>
      </c>
      <c r="D654" t="s">
        <v>1338</v>
      </c>
      <c r="E654" s="88">
        <f t="shared" si="52"/>
        <v>0.30018938808176515</v>
      </c>
      <c r="F654" s="88">
        <f t="shared" si="56"/>
        <v>9.0113668716904599E-2</v>
      </c>
      <c r="G654" s="88">
        <f t="shared" si="53"/>
        <v>7.640625</v>
      </c>
      <c r="H654" s="88">
        <f t="shared" si="54"/>
        <v>7.640625</v>
      </c>
      <c r="I654" s="88">
        <f t="shared" si="55"/>
        <v>0.130879345603272</v>
      </c>
      <c r="J654" s="88">
        <v>652</v>
      </c>
    </row>
    <row r="655" spans="1:10">
      <c r="A655" s="88">
        <v>1988</v>
      </c>
      <c r="B655" s="88">
        <v>10</v>
      </c>
      <c r="C655" s="88">
        <v>156.5</v>
      </c>
      <c r="D655" t="s">
        <v>1339</v>
      </c>
      <c r="E655" s="88">
        <f t="shared" si="52"/>
        <v>1.2612279992637478</v>
      </c>
      <c r="F655" s="88">
        <f t="shared" si="56"/>
        <v>1.5906960661268363</v>
      </c>
      <c r="G655" s="88">
        <f t="shared" si="53"/>
        <v>7.65234375</v>
      </c>
      <c r="H655" s="88">
        <f t="shared" si="54"/>
        <v>7.65234375</v>
      </c>
      <c r="I655" s="88">
        <f t="shared" si="55"/>
        <v>0.13067891781521185</v>
      </c>
      <c r="J655" s="88">
        <v>653</v>
      </c>
    </row>
    <row r="656" spans="1:10">
      <c r="A656" s="88">
        <v>1988</v>
      </c>
      <c r="B656" s="88">
        <v>11</v>
      </c>
      <c r="C656" s="88">
        <v>156.80000000000001</v>
      </c>
      <c r="D656" t="s">
        <v>1340</v>
      </c>
      <c r="E656" s="88">
        <f t="shared" si="52"/>
        <v>0.77439348919033768</v>
      </c>
      <c r="F656" s="88">
        <f t="shared" si="56"/>
        <v>0.59968527610038569</v>
      </c>
      <c r="G656" s="88">
        <f t="shared" si="53"/>
        <v>7.6640625</v>
      </c>
      <c r="H656" s="88">
        <f t="shared" si="54"/>
        <v>7.6640625</v>
      </c>
      <c r="I656" s="88">
        <f t="shared" si="55"/>
        <v>0.13047910295616719</v>
      </c>
      <c r="J656" s="88">
        <v>654</v>
      </c>
    </row>
    <row r="657" spans="1:10">
      <c r="A657" s="88">
        <v>1988</v>
      </c>
      <c r="B657" s="88">
        <v>12</v>
      </c>
      <c r="C657" s="88">
        <v>231.2</v>
      </c>
      <c r="D657" t="s">
        <v>1341</v>
      </c>
      <c r="E657" s="88">
        <f t="shared" si="52"/>
        <v>1.9842886536084816</v>
      </c>
      <c r="F657" s="88">
        <f t="shared" si="56"/>
        <v>3.9374014608393608</v>
      </c>
      <c r="G657" s="88">
        <f t="shared" si="53"/>
        <v>7.67578125</v>
      </c>
      <c r="H657" s="88">
        <f t="shared" si="54"/>
        <v>7.67578125</v>
      </c>
      <c r="I657" s="88">
        <f t="shared" si="55"/>
        <v>0.13027989821882952</v>
      </c>
      <c r="J657" s="88">
        <v>655</v>
      </c>
    </row>
    <row r="658" spans="1:10">
      <c r="A658" s="88">
        <v>1989</v>
      </c>
      <c r="B658" s="88">
        <v>1</v>
      </c>
      <c r="C658" s="88">
        <v>210.1</v>
      </c>
      <c r="D658" t="s">
        <v>1342</v>
      </c>
      <c r="E658" s="88">
        <f t="shared" si="52"/>
        <v>0.76198280750417524</v>
      </c>
      <c r="F658" s="88">
        <f t="shared" si="56"/>
        <v>0.58061779893194498</v>
      </c>
      <c r="G658" s="88">
        <f t="shared" si="53"/>
        <v>7.6875</v>
      </c>
      <c r="H658" s="88">
        <f t="shared" si="54"/>
        <v>7.6875</v>
      </c>
      <c r="I658" s="88">
        <f t="shared" si="55"/>
        <v>0.13008130081300814</v>
      </c>
      <c r="J658" s="88">
        <v>656</v>
      </c>
    </row>
    <row r="659" spans="1:10">
      <c r="A659" s="88">
        <v>1989</v>
      </c>
      <c r="B659" s="88">
        <v>2</v>
      </c>
      <c r="C659" s="88">
        <v>208.7</v>
      </c>
      <c r="D659" t="s">
        <v>1343</v>
      </c>
      <c r="E659" s="88">
        <f t="shared" si="52"/>
        <v>2.2360673731403358</v>
      </c>
      <c r="F659" s="88">
        <f t="shared" si="56"/>
        <v>4.9999972972227216</v>
      </c>
      <c r="G659" s="88">
        <f t="shared" si="53"/>
        <v>7.69921875</v>
      </c>
      <c r="H659" s="88">
        <f t="shared" si="54"/>
        <v>7.69921875</v>
      </c>
      <c r="I659" s="88">
        <f t="shared" si="55"/>
        <v>0.12988330796549974</v>
      </c>
      <c r="J659" s="88">
        <v>657</v>
      </c>
    </row>
    <row r="660" spans="1:10">
      <c r="A660" s="88">
        <v>1989</v>
      </c>
      <c r="B660" s="88">
        <v>3</v>
      </c>
      <c r="C660" s="88">
        <v>170.4</v>
      </c>
      <c r="D660" t="s">
        <v>1344</v>
      </c>
      <c r="E660" s="88">
        <f t="shared" si="52"/>
        <v>0.32104167085673452</v>
      </c>
      <c r="F660" s="88">
        <f t="shared" si="56"/>
        <v>0.10306775442648386</v>
      </c>
      <c r="G660" s="88">
        <f t="shared" si="53"/>
        <v>7.7109375</v>
      </c>
      <c r="H660" s="88">
        <f t="shared" si="54"/>
        <v>7.7109375</v>
      </c>
      <c r="I660" s="88">
        <f t="shared" si="55"/>
        <v>0.12968591691995948</v>
      </c>
      <c r="J660" s="88">
        <v>658</v>
      </c>
    </row>
    <row r="661" spans="1:10">
      <c r="A661" s="88">
        <v>1989</v>
      </c>
      <c r="B661" s="88">
        <v>4</v>
      </c>
      <c r="C661" s="88">
        <v>166.3</v>
      </c>
      <c r="D661" t="s">
        <v>1345</v>
      </c>
      <c r="E661" s="88">
        <f t="shared" si="52"/>
        <v>0.72931070358627781</v>
      </c>
      <c r="F661" s="88">
        <f t="shared" si="56"/>
        <v>0.5318941023655116</v>
      </c>
      <c r="G661" s="88">
        <f t="shared" si="53"/>
        <v>7.72265625</v>
      </c>
      <c r="H661" s="88">
        <f t="shared" si="54"/>
        <v>7.72265625</v>
      </c>
      <c r="I661" s="88">
        <f t="shared" si="55"/>
        <v>0.12948912493677289</v>
      </c>
      <c r="J661" s="88">
        <v>659</v>
      </c>
    </row>
    <row r="662" spans="1:10">
      <c r="A662" s="88">
        <v>1989</v>
      </c>
      <c r="B662" s="88">
        <v>5</v>
      </c>
      <c r="C662" s="88">
        <v>195.4</v>
      </c>
      <c r="D662" t="s">
        <v>1346</v>
      </c>
      <c r="E662" s="88">
        <f t="shared" si="52"/>
        <v>0.52300250761274358</v>
      </c>
      <c r="F662" s="88">
        <f t="shared" si="56"/>
        <v>0.2735316229692179</v>
      </c>
      <c r="G662" s="88">
        <f t="shared" si="53"/>
        <v>7.734375</v>
      </c>
      <c r="H662" s="88">
        <f t="shared" si="54"/>
        <v>7.734375</v>
      </c>
      <c r="I662" s="88">
        <f t="shared" si="55"/>
        <v>0.12929292929292929</v>
      </c>
      <c r="J662" s="88">
        <v>660</v>
      </c>
    </row>
    <row r="663" spans="1:10">
      <c r="A663" s="88">
        <v>1989</v>
      </c>
      <c r="B663" s="88">
        <v>6</v>
      </c>
      <c r="C663" s="88">
        <v>284.5</v>
      </c>
      <c r="D663" t="s">
        <v>1347</v>
      </c>
      <c r="E663" s="88">
        <f t="shared" si="52"/>
        <v>0.26750650443252322</v>
      </c>
      <c r="F663" s="88">
        <f t="shared" si="56"/>
        <v>7.155972991370757E-2</v>
      </c>
      <c r="G663" s="88">
        <f t="shared" si="53"/>
        <v>7.74609375</v>
      </c>
      <c r="H663" s="88">
        <f t="shared" si="54"/>
        <v>7.74609375</v>
      </c>
      <c r="I663" s="88">
        <f t="shared" si="55"/>
        <v>0.12909732728189613</v>
      </c>
      <c r="J663" s="88">
        <v>661</v>
      </c>
    </row>
    <row r="664" spans="1:10">
      <c r="A664" s="88">
        <v>1989</v>
      </c>
      <c r="B664" s="88">
        <v>7</v>
      </c>
      <c r="C664" s="88">
        <v>180.5</v>
      </c>
      <c r="D664" t="s">
        <v>1348</v>
      </c>
      <c r="E664" s="88">
        <f t="shared" si="52"/>
        <v>0.46436237444691503</v>
      </c>
      <c r="F664" s="88">
        <f t="shared" si="56"/>
        <v>0.21563241480197692</v>
      </c>
      <c r="G664" s="88">
        <f t="shared" si="53"/>
        <v>7.7578125</v>
      </c>
      <c r="H664" s="88">
        <f t="shared" si="54"/>
        <v>7.7578125</v>
      </c>
      <c r="I664" s="88">
        <f t="shared" si="55"/>
        <v>0.12890231621349446</v>
      </c>
      <c r="J664" s="88">
        <v>662</v>
      </c>
    </row>
    <row r="665" spans="1:10">
      <c r="A665" s="88">
        <v>1989</v>
      </c>
      <c r="B665" s="88">
        <v>8</v>
      </c>
      <c r="C665" s="88">
        <v>232</v>
      </c>
      <c r="D665" t="s">
        <v>1349</v>
      </c>
      <c r="E665" s="88">
        <f t="shared" si="52"/>
        <v>2.1081984953779727</v>
      </c>
      <c r="F665" s="88">
        <f t="shared" si="56"/>
        <v>4.444500895913948</v>
      </c>
      <c r="G665" s="88">
        <f t="shared" si="53"/>
        <v>7.76953125</v>
      </c>
      <c r="H665" s="88">
        <f t="shared" si="54"/>
        <v>7.76953125</v>
      </c>
      <c r="I665" s="88">
        <f t="shared" si="55"/>
        <v>0.12870789341377575</v>
      </c>
      <c r="J665" s="88">
        <v>663</v>
      </c>
    </row>
    <row r="666" spans="1:10">
      <c r="A666" s="88">
        <v>1989</v>
      </c>
      <c r="B666" s="88">
        <v>9</v>
      </c>
      <c r="C666" s="88">
        <v>225.1</v>
      </c>
      <c r="D666" t="s">
        <v>1350</v>
      </c>
      <c r="E666" s="88">
        <f t="shared" si="52"/>
        <v>0.70657601146270754</v>
      </c>
      <c r="F666" s="88">
        <f t="shared" si="56"/>
        <v>0.49924965997454823</v>
      </c>
      <c r="G666" s="88">
        <f t="shared" si="53"/>
        <v>7.78125</v>
      </c>
      <c r="H666" s="88">
        <f t="shared" si="54"/>
        <v>7.78125</v>
      </c>
      <c r="I666" s="88">
        <f t="shared" si="55"/>
        <v>0.12851405622489959</v>
      </c>
      <c r="J666" s="88">
        <v>664</v>
      </c>
    </row>
    <row r="667" spans="1:10">
      <c r="A667" s="88">
        <v>1989</v>
      </c>
      <c r="B667" s="88">
        <v>10</v>
      </c>
      <c r="C667" s="88">
        <v>212.2</v>
      </c>
      <c r="D667" t="s">
        <v>1351</v>
      </c>
      <c r="E667" s="88">
        <f t="shared" si="52"/>
        <v>2.064961088551537</v>
      </c>
      <c r="F667" s="88">
        <f t="shared" si="56"/>
        <v>4.2640642972319487</v>
      </c>
      <c r="G667" s="88">
        <f t="shared" si="53"/>
        <v>7.79296875</v>
      </c>
      <c r="H667" s="88">
        <f t="shared" si="54"/>
        <v>7.79296875</v>
      </c>
      <c r="I667" s="88">
        <f t="shared" si="55"/>
        <v>0.12832080200501253</v>
      </c>
      <c r="J667" s="88">
        <v>665</v>
      </c>
    </row>
    <row r="668" spans="1:10">
      <c r="A668" s="88">
        <v>1989</v>
      </c>
      <c r="B668" s="88">
        <v>11</v>
      </c>
      <c r="C668" s="88">
        <v>238.2</v>
      </c>
      <c r="D668" t="s">
        <v>1352</v>
      </c>
      <c r="E668" s="88">
        <f t="shared" si="52"/>
        <v>0.44151308878678241</v>
      </c>
      <c r="F668" s="88">
        <f t="shared" si="56"/>
        <v>0.19493380757004522</v>
      </c>
      <c r="G668" s="88">
        <f t="shared" si="53"/>
        <v>7.8046875</v>
      </c>
      <c r="H668" s="88">
        <f t="shared" si="54"/>
        <v>7.8046875</v>
      </c>
      <c r="I668" s="88">
        <f t="shared" si="55"/>
        <v>0.12812812812812813</v>
      </c>
      <c r="J668" s="88">
        <v>666</v>
      </c>
    </row>
    <row r="669" spans="1:10">
      <c r="A669" s="88">
        <v>1989</v>
      </c>
      <c r="B669" s="88">
        <v>12</v>
      </c>
      <c r="C669" s="88">
        <v>211.4</v>
      </c>
      <c r="D669" t="s">
        <v>1353</v>
      </c>
      <c r="E669" s="88">
        <f t="shared" si="52"/>
        <v>1.1204338980217514</v>
      </c>
      <c r="F669" s="88">
        <f t="shared" si="56"/>
        <v>1.2553721198362164</v>
      </c>
      <c r="G669" s="88">
        <f t="shared" si="53"/>
        <v>7.81640625</v>
      </c>
      <c r="H669" s="88">
        <f t="shared" si="54"/>
        <v>7.81640625</v>
      </c>
      <c r="I669" s="88">
        <f t="shared" si="55"/>
        <v>0.12793603198400799</v>
      </c>
      <c r="J669" s="88">
        <v>667</v>
      </c>
    </row>
    <row r="670" spans="1:10">
      <c r="A670" s="88">
        <v>1990</v>
      </c>
      <c r="B670" s="88">
        <v>1</v>
      </c>
      <c r="C670" s="88">
        <v>227.4</v>
      </c>
      <c r="D670" t="s">
        <v>1354</v>
      </c>
      <c r="E670" s="88">
        <f t="shared" si="52"/>
        <v>0.44804935221025133</v>
      </c>
      <c r="F670" s="88">
        <f t="shared" si="56"/>
        <v>0.20074822201602585</v>
      </c>
      <c r="G670" s="88">
        <f t="shared" si="53"/>
        <v>7.828125</v>
      </c>
      <c r="H670" s="88">
        <f t="shared" si="54"/>
        <v>7.828125</v>
      </c>
      <c r="I670" s="88">
        <f t="shared" si="55"/>
        <v>0.1277445109780439</v>
      </c>
      <c r="J670" s="88">
        <v>668</v>
      </c>
    </row>
    <row r="671" spans="1:10">
      <c r="A671" s="88">
        <v>1990</v>
      </c>
      <c r="B671" s="88">
        <v>2</v>
      </c>
      <c r="C671" s="88">
        <v>171.8</v>
      </c>
      <c r="D671" t="s">
        <v>1355</v>
      </c>
      <c r="E671" s="88">
        <f t="shared" si="52"/>
        <v>0.96915596576743313</v>
      </c>
      <c r="F671" s="88">
        <f t="shared" si="56"/>
        <v>0.939263285982606</v>
      </c>
      <c r="G671" s="88">
        <f t="shared" si="53"/>
        <v>7.83984375</v>
      </c>
      <c r="H671" s="88">
        <f t="shared" si="54"/>
        <v>7.83984375</v>
      </c>
      <c r="I671" s="88">
        <f t="shared" si="55"/>
        <v>0.127553562531141</v>
      </c>
      <c r="J671" s="88">
        <v>669</v>
      </c>
    </row>
    <row r="672" spans="1:10">
      <c r="A672" s="88">
        <v>1990</v>
      </c>
      <c r="B672" s="88">
        <v>3</v>
      </c>
      <c r="C672" s="88">
        <v>191.7</v>
      </c>
      <c r="D672" t="s">
        <v>1356</v>
      </c>
      <c r="E672" s="88">
        <f t="shared" si="52"/>
        <v>1.773644223971939</v>
      </c>
      <c r="F672" s="88">
        <f t="shared" si="56"/>
        <v>3.1458138332290217</v>
      </c>
      <c r="G672" s="88">
        <f t="shared" si="53"/>
        <v>7.8515625</v>
      </c>
      <c r="H672" s="88">
        <f t="shared" si="54"/>
        <v>7.8515625</v>
      </c>
      <c r="I672" s="88">
        <f t="shared" si="55"/>
        <v>0.12736318407960198</v>
      </c>
      <c r="J672" s="88">
        <v>670</v>
      </c>
    </row>
    <row r="673" spans="1:10">
      <c r="A673" s="88">
        <v>1990</v>
      </c>
      <c r="B673" s="88">
        <v>4</v>
      </c>
      <c r="C673" s="88">
        <v>189.7</v>
      </c>
      <c r="D673" t="s">
        <v>1357</v>
      </c>
      <c r="E673" s="88">
        <f t="shared" si="52"/>
        <v>1.1304178599019232</v>
      </c>
      <c r="F673" s="88">
        <f t="shared" si="56"/>
        <v>1.2778445379852441</v>
      </c>
      <c r="G673" s="88">
        <f t="shared" si="53"/>
        <v>7.86328125</v>
      </c>
      <c r="H673" s="88">
        <f t="shared" si="54"/>
        <v>7.86328125</v>
      </c>
      <c r="I673" s="88">
        <f t="shared" si="55"/>
        <v>0.12717337307501242</v>
      </c>
      <c r="J673" s="88">
        <v>671</v>
      </c>
    </row>
    <row r="674" spans="1:10">
      <c r="A674" s="88">
        <v>1990</v>
      </c>
      <c r="B674" s="88">
        <v>5</v>
      </c>
      <c r="C674" s="88">
        <v>175.2</v>
      </c>
      <c r="D674" t="s">
        <v>1358</v>
      </c>
      <c r="E674" s="88">
        <f t="shared" si="52"/>
        <v>1.1878095802888284</v>
      </c>
      <c r="F674" s="88">
        <f t="shared" si="56"/>
        <v>1.4108915990259228</v>
      </c>
      <c r="G674" s="88">
        <f t="shared" si="53"/>
        <v>7.875</v>
      </c>
      <c r="H674" s="88">
        <f t="shared" si="54"/>
        <v>7.875</v>
      </c>
      <c r="I674" s="88">
        <f t="shared" si="55"/>
        <v>0.12698412698412698</v>
      </c>
      <c r="J674" s="88">
        <v>672</v>
      </c>
    </row>
    <row r="675" spans="1:10">
      <c r="A675" s="88">
        <v>1990</v>
      </c>
      <c r="B675" s="88">
        <v>6</v>
      </c>
      <c r="C675" s="88">
        <v>153.30000000000001</v>
      </c>
      <c r="D675" t="s">
        <v>1359</v>
      </c>
      <c r="E675" s="88">
        <f t="shared" si="52"/>
        <v>1.4559424575683144</v>
      </c>
      <c r="F675" s="88">
        <f t="shared" si="56"/>
        <v>2.1197684397500631</v>
      </c>
      <c r="G675" s="88">
        <f t="shared" si="53"/>
        <v>7.88671875</v>
      </c>
      <c r="H675" s="88">
        <f t="shared" si="54"/>
        <v>7.88671875</v>
      </c>
      <c r="I675" s="88">
        <f t="shared" si="55"/>
        <v>0.1267954432887568</v>
      </c>
      <c r="J675" s="88">
        <v>673</v>
      </c>
    </row>
    <row r="676" spans="1:10">
      <c r="A676" s="88">
        <v>1990</v>
      </c>
      <c r="B676" s="88">
        <v>7</v>
      </c>
      <c r="C676" s="88">
        <v>191.1</v>
      </c>
      <c r="D676" t="s">
        <v>1360</v>
      </c>
      <c r="E676" s="88">
        <f t="shared" si="52"/>
        <v>1.4619583821422975</v>
      </c>
      <c r="F676" s="88">
        <f t="shared" si="56"/>
        <v>2.1373223111161237</v>
      </c>
      <c r="G676" s="88">
        <f t="shared" si="53"/>
        <v>7.8984375</v>
      </c>
      <c r="H676" s="88">
        <f t="shared" si="54"/>
        <v>7.8984375</v>
      </c>
      <c r="I676" s="88">
        <f t="shared" si="55"/>
        <v>0.12660731948565776</v>
      </c>
      <c r="J676" s="88">
        <v>674</v>
      </c>
    </row>
    <row r="677" spans="1:10">
      <c r="A677" s="88">
        <v>1990</v>
      </c>
      <c r="B677" s="88">
        <v>8</v>
      </c>
      <c r="C677" s="88">
        <v>252.1</v>
      </c>
      <c r="D677" t="s">
        <v>1361</v>
      </c>
      <c r="E677" s="88">
        <f t="shared" si="52"/>
        <v>0.68217505407860124</v>
      </c>
      <c r="F677" s="88">
        <f t="shared" si="56"/>
        <v>0.46536280440714251</v>
      </c>
      <c r="G677" s="88">
        <f t="shared" si="53"/>
        <v>7.91015625</v>
      </c>
      <c r="H677" s="88">
        <f t="shared" si="54"/>
        <v>7.91015625</v>
      </c>
      <c r="I677" s="88">
        <f t="shared" si="55"/>
        <v>0.12641975308641976</v>
      </c>
      <c r="J677" s="88">
        <v>675</v>
      </c>
    </row>
    <row r="678" spans="1:10">
      <c r="A678" s="88">
        <v>1990</v>
      </c>
      <c r="B678" s="88">
        <v>9</v>
      </c>
      <c r="C678" s="88">
        <v>169.1</v>
      </c>
      <c r="D678" t="s">
        <v>1362</v>
      </c>
      <c r="E678" s="88">
        <f t="shared" si="52"/>
        <v>0.4320250678372316</v>
      </c>
      <c r="F678" s="88">
        <f t="shared" si="56"/>
        <v>0.18664565923976456</v>
      </c>
      <c r="G678" s="88">
        <f t="shared" si="53"/>
        <v>7.921875</v>
      </c>
      <c r="H678" s="88">
        <f t="shared" si="54"/>
        <v>7.921875</v>
      </c>
      <c r="I678" s="88">
        <f t="shared" si="55"/>
        <v>0.12623274161735701</v>
      </c>
      <c r="J678" s="88">
        <v>676</v>
      </c>
    </row>
    <row r="679" spans="1:10">
      <c r="A679" s="88">
        <v>1990</v>
      </c>
      <c r="B679" s="88">
        <v>10</v>
      </c>
      <c r="C679" s="88">
        <v>199.4</v>
      </c>
      <c r="D679" t="s">
        <v>1363</v>
      </c>
      <c r="E679" s="88">
        <f t="shared" si="52"/>
        <v>0.58647371547844218</v>
      </c>
      <c r="F679" s="88">
        <f t="shared" si="56"/>
        <v>0.34395141894708875</v>
      </c>
      <c r="G679" s="88">
        <f t="shared" si="53"/>
        <v>7.93359375</v>
      </c>
      <c r="H679" s="88">
        <f t="shared" si="54"/>
        <v>7.93359375</v>
      </c>
      <c r="I679" s="88">
        <f t="shared" si="55"/>
        <v>0.12604628261939932</v>
      </c>
      <c r="J679" s="88">
        <v>677</v>
      </c>
    </row>
    <row r="680" spans="1:10">
      <c r="A680" s="88">
        <v>1990</v>
      </c>
      <c r="B680" s="88">
        <v>11</v>
      </c>
      <c r="C680" s="88">
        <v>178.8</v>
      </c>
      <c r="D680" t="s">
        <v>1364</v>
      </c>
      <c r="E680" s="88">
        <f t="shared" si="52"/>
        <v>1.4963647807139382</v>
      </c>
      <c r="F680" s="88">
        <f t="shared" si="56"/>
        <v>2.2391075569610721</v>
      </c>
      <c r="G680" s="88">
        <f t="shared" si="53"/>
        <v>7.9453125</v>
      </c>
      <c r="H680" s="88">
        <f t="shared" si="54"/>
        <v>7.9453125</v>
      </c>
      <c r="I680" s="88">
        <f t="shared" si="55"/>
        <v>0.12586037364798427</v>
      </c>
      <c r="J680" s="88">
        <v>678</v>
      </c>
    </row>
    <row r="681" spans="1:10">
      <c r="A681" s="88">
        <v>1990</v>
      </c>
      <c r="B681" s="88">
        <v>12</v>
      </c>
      <c r="C681" s="88">
        <v>197.1</v>
      </c>
      <c r="D681" t="s">
        <v>1365</v>
      </c>
      <c r="E681" s="88">
        <f t="shared" si="52"/>
        <v>1.2230276780053466</v>
      </c>
      <c r="F681" s="88">
        <f t="shared" si="56"/>
        <v>1.4957967011671498</v>
      </c>
      <c r="G681" s="88">
        <f t="shared" si="53"/>
        <v>7.95703125</v>
      </c>
      <c r="H681" s="88">
        <f t="shared" si="54"/>
        <v>7.95703125</v>
      </c>
      <c r="I681" s="88">
        <f t="shared" si="55"/>
        <v>0.12567501227295041</v>
      </c>
      <c r="J681" s="88">
        <v>679</v>
      </c>
    </row>
    <row r="682" spans="1:10">
      <c r="A682" s="88">
        <v>1991</v>
      </c>
      <c r="B682" s="88">
        <v>1</v>
      </c>
      <c r="C682" s="88">
        <v>195.3</v>
      </c>
      <c r="D682" t="s">
        <v>1366</v>
      </c>
      <c r="E682" s="88">
        <f t="shared" si="52"/>
        <v>0.59174345212439139</v>
      </c>
      <c r="F682" s="88">
        <f t="shared" si="56"/>
        <v>0.35016031313209189</v>
      </c>
      <c r="G682" s="88">
        <f t="shared" si="53"/>
        <v>7.96875</v>
      </c>
      <c r="H682" s="88">
        <f t="shared" si="54"/>
        <v>7.96875</v>
      </c>
      <c r="I682" s="88">
        <f t="shared" si="55"/>
        <v>0.12549019607843137</v>
      </c>
      <c r="J682" s="88">
        <v>680</v>
      </c>
    </row>
    <row r="683" spans="1:10">
      <c r="A683" s="88">
        <v>1991</v>
      </c>
      <c r="B683" s="88">
        <v>2</v>
      </c>
      <c r="C683" s="88">
        <v>240.3</v>
      </c>
      <c r="D683" t="s">
        <v>1367</v>
      </c>
      <c r="E683" s="88">
        <f t="shared" si="52"/>
        <v>0.73940869848058233</v>
      </c>
      <c r="F683" s="88">
        <f t="shared" si="56"/>
        <v>0.54672522338874874</v>
      </c>
      <c r="G683" s="88">
        <f t="shared" si="53"/>
        <v>7.98046875</v>
      </c>
      <c r="H683" s="88">
        <f t="shared" si="54"/>
        <v>7.98046875</v>
      </c>
      <c r="I683" s="88">
        <f t="shared" si="55"/>
        <v>0.12530592266275087</v>
      </c>
      <c r="J683" s="88">
        <v>681</v>
      </c>
    </row>
    <row r="684" spans="1:10">
      <c r="A684" s="88">
        <v>1991</v>
      </c>
      <c r="B684" s="88">
        <v>3</v>
      </c>
      <c r="C684" s="88">
        <v>197</v>
      </c>
      <c r="D684" t="s">
        <v>1368</v>
      </c>
      <c r="E684" s="88">
        <f t="shared" si="52"/>
        <v>0.83311968240489365</v>
      </c>
      <c r="F684" s="88">
        <f t="shared" si="56"/>
        <v>0.6940884052104308</v>
      </c>
      <c r="G684" s="88">
        <f t="shared" si="53"/>
        <v>7.9921875</v>
      </c>
      <c r="H684" s="88">
        <f t="shared" si="54"/>
        <v>7.9921875</v>
      </c>
      <c r="I684" s="88">
        <f t="shared" si="55"/>
        <v>0.12512218963831867</v>
      </c>
      <c r="J684" s="88">
        <v>682</v>
      </c>
    </row>
    <row r="685" spans="1:10">
      <c r="A685" s="88">
        <v>1991</v>
      </c>
      <c r="B685" s="88">
        <v>4</v>
      </c>
      <c r="C685" s="88">
        <v>197.6</v>
      </c>
      <c r="D685" t="s">
        <v>1369</v>
      </c>
      <c r="E685" s="88">
        <f t="shared" si="52"/>
        <v>0.69446114676079773</v>
      </c>
      <c r="F685" s="88">
        <f t="shared" si="56"/>
        <v>0.48227628436032227</v>
      </c>
      <c r="G685" s="88">
        <f t="shared" si="53"/>
        <v>8.00390625</v>
      </c>
      <c r="H685" s="88">
        <f t="shared" si="54"/>
        <v>8.00390625</v>
      </c>
      <c r="I685" s="88">
        <f t="shared" si="55"/>
        <v>0.12493899463152758</v>
      </c>
      <c r="J685" s="88">
        <v>683</v>
      </c>
    </row>
    <row r="686" spans="1:10">
      <c r="A686" s="88">
        <v>1991</v>
      </c>
      <c r="B686" s="88">
        <v>5</v>
      </c>
      <c r="C686" s="88">
        <v>166.9</v>
      </c>
      <c r="D686" t="s">
        <v>1370</v>
      </c>
      <c r="E686" s="88">
        <f t="shared" si="52"/>
        <v>1.0884588731514901</v>
      </c>
      <c r="F686" s="88">
        <f t="shared" si="56"/>
        <v>1.1847427185422117</v>
      </c>
      <c r="G686" s="88">
        <f t="shared" si="53"/>
        <v>8.015625</v>
      </c>
      <c r="H686" s="88">
        <f t="shared" si="54"/>
        <v>8.015625</v>
      </c>
      <c r="I686" s="88">
        <f t="shared" si="55"/>
        <v>0.12475633528265107</v>
      </c>
      <c r="J686" s="88">
        <v>684</v>
      </c>
    </row>
    <row r="687" spans="1:10">
      <c r="A687" s="88">
        <v>1991</v>
      </c>
      <c r="B687" s="88">
        <v>6</v>
      </c>
      <c r="C687" s="88">
        <v>224.7</v>
      </c>
      <c r="D687" t="s">
        <v>1371</v>
      </c>
      <c r="E687" s="88">
        <f t="shared" si="52"/>
        <v>0.59943346352920734</v>
      </c>
      <c r="F687" s="88">
        <f t="shared" si="56"/>
        <v>0.35932047719862154</v>
      </c>
      <c r="G687" s="88">
        <f t="shared" si="53"/>
        <v>8.02734375</v>
      </c>
      <c r="H687" s="88">
        <f t="shared" si="54"/>
        <v>8.02734375</v>
      </c>
      <c r="I687" s="88">
        <f t="shared" si="55"/>
        <v>0.1245742092457421</v>
      </c>
      <c r="J687" s="88">
        <v>685</v>
      </c>
    </row>
    <row r="688" spans="1:10">
      <c r="A688" s="88">
        <v>1991</v>
      </c>
      <c r="B688" s="88">
        <v>7</v>
      </c>
      <c r="C688" s="88">
        <v>240.2</v>
      </c>
      <c r="D688" t="s">
        <v>1372</v>
      </c>
      <c r="E688" s="88">
        <f t="shared" si="52"/>
        <v>1.3932230127614287</v>
      </c>
      <c r="F688" s="88">
        <f t="shared" si="56"/>
        <v>1.9410703632880322</v>
      </c>
      <c r="G688" s="88">
        <f t="shared" si="53"/>
        <v>8.0390625</v>
      </c>
      <c r="H688" s="88">
        <f t="shared" si="54"/>
        <v>8.0390625</v>
      </c>
      <c r="I688" s="88">
        <f t="shared" si="55"/>
        <v>0.12439261418853255</v>
      </c>
      <c r="J688" s="88">
        <v>686</v>
      </c>
    </row>
    <row r="689" spans="1:10">
      <c r="A689" s="88">
        <v>1991</v>
      </c>
      <c r="B689" s="88">
        <v>8</v>
      </c>
      <c r="C689" s="88">
        <v>240.8</v>
      </c>
      <c r="D689" t="s">
        <v>1373</v>
      </c>
      <c r="E689" s="88">
        <f t="shared" si="52"/>
        <v>1.1444809934452747</v>
      </c>
      <c r="F689" s="88">
        <f t="shared" si="56"/>
        <v>1.3098367443574828</v>
      </c>
      <c r="G689" s="88">
        <f t="shared" si="53"/>
        <v>8.05078125</v>
      </c>
      <c r="H689" s="88">
        <f t="shared" si="54"/>
        <v>8.05078125</v>
      </c>
      <c r="I689" s="88">
        <f t="shared" si="55"/>
        <v>0.12421154779233382</v>
      </c>
      <c r="J689" s="88">
        <v>687</v>
      </c>
    </row>
    <row r="690" spans="1:10">
      <c r="A690" s="88">
        <v>1991</v>
      </c>
      <c r="B690" s="88">
        <v>9</v>
      </c>
      <c r="C690" s="88">
        <v>168.9</v>
      </c>
      <c r="D690" t="s">
        <v>1374</v>
      </c>
      <c r="E690" s="88">
        <f t="shared" si="52"/>
        <v>0.45799614294696833</v>
      </c>
      <c r="F690" s="88">
        <f t="shared" si="56"/>
        <v>0.20976046695429984</v>
      </c>
      <c r="G690" s="88">
        <f t="shared" si="53"/>
        <v>8.0625</v>
      </c>
      <c r="H690" s="88">
        <f t="shared" si="54"/>
        <v>8.0625</v>
      </c>
      <c r="I690" s="88">
        <f t="shared" si="55"/>
        <v>0.12403100775193798</v>
      </c>
      <c r="J690" s="88">
        <v>688</v>
      </c>
    </row>
    <row r="691" spans="1:10">
      <c r="A691" s="88">
        <v>1991</v>
      </c>
      <c r="B691" s="88">
        <v>10</v>
      </c>
      <c r="C691" s="88">
        <v>197.1</v>
      </c>
      <c r="D691" t="s">
        <v>1375</v>
      </c>
      <c r="E691" s="88">
        <f t="shared" si="52"/>
        <v>1.3900583864542395</v>
      </c>
      <c r="F691" s="88">
        <f t="shared" si="56"/>
        <v>1.9322623177517639</v>
      </c>
      <c r="G691" s="88">
        <f t="shared" si="53"/>
        <v>8.07421875</v>
      </c>
      <c r="H691" s="88">
        <f t="shared" si="54"/>
        <v>8.07421875</v>
      </c>
      <c r="I691" s="88">
        <f t="shared" si="55"/>
        <v>0.12385099177552007</v>
      </c>
      <c r="J691" s="88">
        <v>689</v>
      </c>
    </row>
    <row r="692" spans="1:10">
      <c r="A692" s="88">
        <v>1991</v>
      </c>
      <c r="B692" s="88">
        <v>11</v>
      </c>
      <c r="C692" s="88">
        <v>159.5</v>
      </c>
      <c r="D692" t="s">
        <v>1376</v>
      </c>
      <c r="E692" s="88">
        <f t="shared" si="52"/>
        <v>0.72910891368149333</v>
      </c>
      <c r="F692" s="88">
        <f t="shared" si="56"/>
        <v>0.53159980800980733</v>
      </c>
      <c r="G692" s="88">
        <f t="shared" si="53"/>
        <v>8.0859375</v>
      </c>
      <c r="H692" s="88">
        <f t="shared" si="54"/>
        <v>8.0859375</v>
      </c>
      <c r="I692" s="88">
        <f t="shared" si="55"/>
        <v>0.12367149758454106</v>
      </c>
      <c r="J692" s="88">
        <v>690</v>
      </c>
    </row>
    <row r="693" spans="1:10">
      <c r="A693" s="88">
        <v>1991</v>
      </c>
      <c r="B693" s="88">
        <v>12</v>
      </c>
      <c r="C693" s="88">
        <v>212.6</v>
      </c>
      <c r="D693" t="s">
        <v>1377</v>
      </c>
      <c r="E693" s="88">
        <f t="shared" si="52"/>
        <v>0.51162235467387562</v>
      </c>
      <c r="F693" s="88">
        <f t="shared" si="56"/>
        <v>0.26175743380204097</v>
      </c>
      <c r="G693" s="88">
        <f t="shared" si="53"/>
        <v>8.09765625</v>
      </c>
      <c r="H693" s="88">
        <f t="shared" si="54"/>
        <v>8.09765625</v>
      </c>
      <c r="I693" s="88">
        <f t="shared" si="55"/>
        <v>0.12349252291365172</v>
      </c>
      <c r="J693" s="88">
        <v>691</v>
      </c>
    </row>
    <row r="694" spans="1:10">
      <c r="A694" s="88">
        <v>1992</v>
      </c>
      <c r="B694" s="88">
        <v>1</v>
      </c>
      <c r="C694" s="88">
        <v>198.3</v>
      </c>
      <c r="D694" t="s">
        <v>1378</v>
      </c>
      <c r="E694" s="88">
        <f t="shared" si="52"/>
        <v>0.92257690078690457</v>
      </c>
      <c r="F694" s="88">
        <f t="shared" si="56"/>
        <v>0.85114813786556998</v>
      </c>
      <c r="G694" s="88">
        <f t="shared" si="53"/>
        <v>8.109375</v>
      </c>
      <c r="H694" s="88">
        <f t="shared" si="54"/>
        <v>8.109375</v>
      </c>
      <c r="I694" s="88">
        <f t="shared" si="55"/>
        <v>0.1233140655105973</v>
      </c>
      <c r="J694" s="88">
        <v>692</v>
      </c>
    </row>
    <row r="695" spans="1:10">
      <c r="A695" s="88">
        <v>1992</v>
      </c>
      <c r="B695" s="88">
        <v>2</v>
      </c>
      <c r="C695" s="88">
        <v>230.7</v>
      </c>
      <c r="D695" t="s">
        <v>1379</v>
      </c>
      <c r="E695" s="88">
        <f t="shared" si="52"/>
        <v>1.9631822001220056</v>
      </c>
      <c r="F695" s="88">
        <f t="shared" si="56"/>
        <v>3.8540843508758784</v>
      </c>
      <c r="G695" s="88">
        <f t="shared" si="53"/>
        <v>8.12109375</v>
      </c>
      <c r="H695" s="88">
        <f t="shared" si="54"/>
        <v>8.12109375</v>
      </c>
      <c r="I695" s="88">
        <f t="shared" si="55"/>
        <v>0.12313612313612314</v>
      </c>
      <c r="J695" s="88">
        <v>693</v>
      </c>
    </row>
    <row r="696" spans="1:10">
      <c r="A696" s="88">
        <v>1992</v>
      </c>
      <c r="B696" s="88">
        <v>3</v>
      </c>
      <c r="C696" s="88">
        <v>151</v>
      </c>
      <c r="D696" t="s">
        <v>1380</v>
      </c>
      <c r="E696" s="88">
        <f t="shared" si="52"/>
        <v>1.8855830238162958</v>
      </c>
      <c r="F696" s="88">
        <f t="shared" si="56"/>
        <v>3.5554233397042059</v>
      </c>
      <c r="G696" s="88">
        <f t="shared" si="53"/>
        <v>8.1328125</v>
      </c>
      <c r="H696" s="88">
        <f t="shared" si="54"/>
        <v>8.1328125</v>
      </c>
      <c r="I696" s="88">
        <f t="shared" si="55"/>
        <v>0.12295869356388088</v>
      </c>
      <c r="J696" s="88">
        <v>694</v>
      </c>
    </row>
    <row r="697" spans="1:10">
      <c r="A697" s="88">
        <v>1992</v>
      </c>
      <c r="B697" s="88">
        <v>4</v>
      </c>
      <c r="C697" s="88">
        <v>142.19999999999999</v>
      </c>
      <c r="D697" t="s">
        <v>1381</v>
      </c>
      <c r="E697" s="88">
        <f t="shared" si="52"/>
        <v>1.5861010212630626</v>
      </c>
      <c r="F697" s="88">
        <f t="shared" si="56"/>
        <v>2.5157164496517304</v>
      </c>
      <c r="G697" s="88">
        <f t="shared" si="53"/>
        <v>8.14453125</v>
      </c>
      <c r="H697" s="88">
        <f t="shared" si="54"/>
        <v>8.14453125</v>
      </c>
      <c r="I697" s="88">
        <f t="shared" si="55"/>
        <v>0.12278177458033573</v>
      </c>
      <c r="J697" s="88">
        <v>695</v>
      </c>
    </row>
    <row r="698" spans="1:10">
      <c r="A698" s="88">
        <v>1992</v>
      </c>
      <c r="B698" s="88">
        <v>5</v>
      </c>
      <c r="C698" s="88">
        <v>94.3</v>
      </c>
      <c r="D698" t="s">
        <v>1382</v>
      </c>
      <c r="E698" s="88">
        <f t="shared" si="52"/>
        <v>0.52949881574580193</v>
      </c>
      <c r="F698" s="88">
        <f t="shared" si="56"/>
        <v>0.28036899587620673</v>
      </c>
      <c r="G698" s="88">
        <f t="shared" si="53"/>
        <v>8.15625</v>
      </c>
      <c r="H698" s="88">
        <f t="shared" si="54"/>
        <v>8.15625</v>
      </c>
      <c r="I698" s="88">
        <f t="shared" si="55"/>
        <v>0.12260536398467432</v>
      </c>
      <c r="J698" s="88">
        <v>696</v>
      </c>
    </row>
    <row r="699" spans="1:10">
      <c r="A699" s="88">
        <v>1992</v>
      </c>
      <c r="B699" s="88">
        <v>6</v>
      </c>
      <c r="C699" s="88">
        <v>98.5</v>
      </c>
      <c r="D699" t="s">
        <v>1383</v>
      </c>
      <c r="E699" s="88">
        <f t="shared" si="52"/>
        <v>0.81220195679716656</v>
      </c>
      <c r="F699" s="88">
        <f t="shared" si="56"/>
        <v>0.65967201862514646</v>
      </c>
      <c r="G699" s="88">
        <f t="shared" si="53"/>
        <v>8.16796875</v>
      </c>
      <c r="H699" s="88">
        <f t="shared" si="54"/>
        <v>8.16796875</v>
      </c>
      <c r="I699" s="88">
        <f t="shared" si="55"/>
        <v>0.12242945958871354</v>
      </c>
      <c r="J699" s="88">
        <v>697</v>
      </c>
    </row>
    <row r="700" spans="1:10">
      <c r="A700" s="88">
        <v>1992</v>
      </c>
      <c r="B700" s="88">
        <v>7</v>
      </c>
      <c r="C700" s="88">
        <v>114.2</v>
      </c>
      <c r="D700" t="s">
        <v>1384</v>
      </c>
      <c r="E700" s="88">
        <f t="shared" si="52"/>
        <v>1.0614739385517922</v>
      </c>
      <c r="F700" s="88">
        <f t="shared" si="56"/>
        <v>1.1267269222246539</v>
      </c>
      <c r="G700" s="88">
        <f t="shared" si="53"/>
        <v>8.1796875</v>
      </c>
      <c r="H700" s="88">
        <f t="shared" si="54"/>
        <v>8.1796875</v>
      </c>
      <c r="I700" s="88">
        <f t="shared" si="55"/>
        <v>0.12225405921680993</v>
      </c>
      <c r="J700" s="88">
        <v>698</v>
      </c>
    </row>
    <row r="701" spans="1:10">
      <c r="A701" s="88">
        <v>1992</v>
      </c>
      <c r="B701" s="88">
        <v>8</v>
      </c>
      <c r="C701" s="88">
        <v>91.9</v>
      </c>
      <c r="D701" t="s">
        <v>1385</v>
      </c>
      <c r="E701" s="88">
        <f t="shared" si="52"/>
        <v>1.9093648254474191</v>
      </c>
      <c r="F701" s="88">
        <f t="shared" si="56"/>
        <v>3.6456740366558535</v>
      </c>
      <c r="G701" s="88">
        <f t="shared" si="53"/>
        <v>8.19140625</v>
      </c>
      <c r="H701" s="88">
        <f t="shared" si="54"/>
        <v>8.19140625</v>
      </c>
      <c r="I701" s="88">
        <f t="shared" si="55"/>
        <v>0.12207916070577014</v>
      </c>
      <c r="J701" s="88">
        <v>699</v>
      </c>
    </row>
    <row r="702" spans="1:10">
      <c r="A702" s="88">
        <v>1992</v>
      </c>
      <c r="B702" s="88">
        <v>9</v>
      </c>
      <c r="C702" s="88">
        <v>94</v>
      </c>
      <c r="D702" t="s">
        <v>1386</v>
      </c>
      <c r="E702" s="88">
        <f t="shared" si="52"/>
        <v>0.94690483905563805</v>
      </c>
      <c r="F702" s="88">
        <f t="shared" si="56"/>
        <v>0.89662877422698384</v>
      </c>
      <c r="G702" s="88">
        <f t="shared" si="53"/>
        <v>8.203125</v>
      </c>
      <c r="H702" s="88">
        <f t="shared" si="54"/>
        <v>8.203125</v>
      </c>
      <c r="I702" s="88">
        <f t="shared" si="55"/>
        <v>0.1219047619047619</v>
      </c>
      <c r="J702" s="88">
        <v>700</v>
      </c>
    </row>
    <row r="703" spans="1:10">
      <c r="A703" s="88">
        <v>1992</v>
      </c>
      <c r="B703" s="88">
        <v>10</v>
      </c>
      <c r="C703" s="88">
        <v>133.4</v>
      </c>
      <c r="D703" t="s">
        <v>1387</v>
      </c>
      <c r="E703" s="88">
        <f t="shared" si="52"/>
        <v>0.85439869803276536</v>
      </c>
      <c r="F703" s="88">
        <f t="shared" si="56"/>
        <v>0.72999713520008458</v>
      </c>
      <c r="G703" s="88">
        <f t="shared" si="53"/>
        <v>8.21484375</v>
      </c>
      <c r="H703" s="88">
        <f t="shared" si="54"/>
        <v>8.21484375</v>
      </c>
      <c r="I703" s="88">
        <f t="shared" si="55"/>
        <v>0.12173086067522587</v>
      </c>
      <c r="J703" s="88">
        <v>701</v>
      </c>
    </row>
    <row r="704" spans="1:10">
      <c r="A704" s="88">
        <v>1992</v>
      </c>
      <c r="B704" s="88">
        <v>11</v>
      </c>
      <c r="C704" s="88">
        <v>129.6</v>
      </c>
      <c r="D704" t="s">
        <v>1388</v>
      </c>
      <c r="E704" s="88">
        <f t="shared" si="52"/>
        <v>1.6791302700195785</v>
      </c>
      <c r="F704" s="88">
        <f t="shared" si="56"/>
        <v>2.8194784636960226</v>
      </c>
      <c r="G704" s="88">
        <f t="shared" si="53"/>
        <v>8.2265625</v>
      </c>
      <c r="H704" s="88">
        <f t="shared" si="54"/>
        <v>8.2265625</v>
      </c>
      <c r="I704" s="88">
        <f t="shared" si="55"/>
        <v>0.12155745489078823</v>
      </c>
      <c r="J704" s="88">
        <v>702</v>
      </c>
    </row>
    <row r="705" spans="1:10">
      <c r="A705" s="88">
        <v>1992</v>
      </c>
      <c r="B705" s="88">
        <v>12</v>
      </c>
      <c r="C705" s="88">
        <v>122</v>
      </c>
      <c r="D705" t="s">
        <v>1389</v>
      </c>
      <c r="E705" s="88">
        <f t="shared" si="52"/>
        <v>3.6741473098405733</v>
      </c>
      <c r="F705" s="88">
        <f t="shared" si="56"/>
        <v>13.499358454408721</v>
      </c>
      <c r="G705" s="88">
        <f t="shared" si="53"/>
        <v>8.23828125</v>
      </c>
      <c r="H705" s="88">
        <f t="shared" si="54"/>
        <v>8.23828125</v>
      </c>
      <c r="I705" s="88">
        <f t="shared" si="55"/>
        <v>0.12138454243717402</v>
      </c>
      <c r="J705" s="88">
        <v>703</v>
      </c>
    </row>
    <row r="706" spans="1:10">
      <c r="A706" s="88">
        <v>1993</v>
      </c>
      <c r="B706" s="88">
        <v>1</v>
      </c>
      <c r="C706" s="88">
        <v>81.400000000000006</v>
      </c>
      <c r="D706" t="s">
        <v>1390</v>
      </c>
      <c r="E706" s="88">
        <f t="shared" si="52"/>
        <v>2.0371789808421226</v>
      </c>
      <c r="F706" s="88">
        <f t="shared" si="56"/>
        <v>4.1500981999849493</v>
      </c>
      <c r="G706" s="88">
        <f t="shared" si="53"/>
        <v>8.25</v>
      </c>
      <c r="H706" s="88">
        <f t="shared" si="54"/>
        <v>8.25</v>
      </c>
      <c r="I706" s="88">
        <f t="shared" si="55"/>
        <v>0.12121212121212122</v>
      </c>
      <c r="J706" s="88">
        <v>704</v>
      </c>
    </row>
    <row r="707" spans="1:10">
      <c r="A707" s="88">
        <v>1993</v>
      </c>
      <c r="B707" s="88">
        <v>2</v>
      </c>
      <c r="C707" s="88">
        <v>127.8</v>
      </c>
      <c r="D707" t="s">
        <v>1391</v>
      </c>
      <c r="E707" s="88">
        <f t="shared" ref="E707:E770" si="57">(2*IMABS(D707))/COUNT($C$2:$C$1025)</f>
        <v>0.57631120591077167</v>
      </c>
      <c r="F707" s="88">
        <f t="shared" si="56"/>
        <v>0.33213460605832784</v>
      </c>
      <c r="G707" s="88">
        <f t="shared" si="53"/>
        <v>8.26171875</v>
      </c>
      <c r="H707" s="88">
        <f t="shared" si="54"/>
        <v>8.26171875</v>
      </c>
      <c r="I707" s="88">
        <f t="shared" si="55"/>
        <v>0.1210401891252955</v>
      </c>
      <c r="J707" s="88">
        <v>705</v>
      </c>
    </row>
    <row r="708" spans="1:10">
      <c r="A708" s="88">
        <v>1993</v>
      </c>
      <c r="B708" s="88">
        <v>3</v>
      </c>
      <c r="C708" s="88">
        <v>102.4</v>
      </c>
      <c r="D708" t="s">
        <v>1392</v>
      </c>
      <c r="E708" s="88">
        <f t="shared" si="57"/>
        <v>0.41179890600894964</v>
      </c>
      <c r="F708" s="88">
        <f t="shared" si="56"/>
        <v>0.16957833899016775</v>
      </c>
      <c r="G708" s="88">
        <f t="shared" ref="G708:G771" si="58">G707+$K$8</f>
        <v>8.2734375</v>
      </c>
      <c r="H708" s="88">
        <f t="shared" ref="H708:H771" si="59">J708/(1024/2)*$K$2</f>
        <v>8.2734375</v>
      </c>
      <c r="I708" s="88">
        <f t="shared" ref="I708:I771" si="60">1/H708</f>
        <v>0.12086874409820586</v>
      </c>
      <c r="J708" s="88">
        <v>706</v>
      </c>
    </row>
    <row r="709" spans="1:10">
      <c r="A709" s="88">
        <v>1993</v>
      </c>
      <c r="B709" s="88">
        <v>4</v>
      </c>
      <c r="C709" s="88">
        <v>94.4</v>
      </c>
      <c r="D709" t="s">
        <v>1393</v>
      </c>
      <c r="E709" s="88">
        <f t="shared" si="57"/>
        <v>1.2799163199552492</v>
      </c>
      <c r="F709" s="88">
        <f t="shared" si="56"/>
        <v>1.638185786087788</v>
      </c>
      <c r="G709" s="88">
        <f t="shared" si="58"/>
        <v>8.28515625</v>
      </c>
      <c r="H709" s="88">
        <f t="shared" si="59"/>
        <v>8.28515625</v>
      </c>
      <c r="I709" s="88">
        <f t="shared" si="60"/>
        <v>0.1206977840641207</v>
      </c>
      <c r="J709" s="88">
        <v>707</v>
      </c>
    </row>
    <row r="710" spans="1:10">
      <c r="A710" s="88">
        <v>1993</v>
      </c>
      <c r="B710" s="88">
        <v>5</v>
      </c>
      <c r="C710" s="88">
        <v>78.8</v>
      </c>
      <c r="D710" t="s">
        <v>1394</v>
      </c>
      <c r="E710" s="88">
        <f t="shared" si="57"/>
        <v>1.3515943537482753</v>
      </c>
      <c r="F710" s="88">
        <f t="shared" si="56"/>
        <v>1.826807297084218</v>
      </c>
      <c r="G710" s="88">
        <f t="shared" si="58"/>
        <v>8.296875</v>
      </c>
      <c r="H710" s="88">
        <f t="shared" si="59"/>
        <v>8.296875</v>
      </c>
      <c r="I710" s="88">
        <f t="shared" si="60"/>
        <v>0.12052730696798493</v>
      </c>
      <c r="J710" s="88">
        <v>708</v>
      </c>
    </row>
    <row r="711" spans="1:10">
      <c r="A711" s="88">
        <v>1993</v>
      </c>
      <c r="B711" s="88">
        <v>6</v>
      </c>
      <c r="C711" s="88">
        <v>69.599999999999994</v>
      </c>
      <c r="D711" t="s">
        <v>1395</v>
      </c>
      <c r="E711" s="88">
        <f t="shared" si="57"/>
        <v>1.8489084004872252</v>
      </c>
      <c r="F711" s="88">
        <f t="shared" si="56"/>
        <v>3.4184622733922292</v>
      </c>
      <c r="G711" s="88">
        <f t="shared" si="58"/>
        <v>8.30859375</v>
      </c>
      <c r="H711" s="88">
        <f t="shared" si="59"/>
        <v>8.30859375</v>
      </c>
      <c r="I711" s="88">
        <f t="shared" si="60"/>
        <v>0.12035731076633756</v>
      </c>
      <c r="J711" s="88">
        <v>709</v>
      </c>
    </row>
    <row r="712" spans="1:10">
      <c r="A712" s="88">
        <v>1993</v>
      </c>
      <c r="B712" s="88">
        <v>7</v>
      </c>
      <c r="C712" s="88">
        <v>80.400000000000006</v>
      </c>
      <c r="D712" t="s">
        <v>1396</v>
      </c>
      <c r="E712" s="88">
        <f t="shared" si="57"/>
        <v>0.83584211102626194</v>
      </c>
      <c r="F712" s="88">
        <f t="shared" ref="F712:F775" si="61">E712^2</f>
        <v>0.69863203456483802</v>
      </c>
      <c r="G712" s="88">
        <f t="shared" si="58"/>
        <v>8.3203125</v>
      </c>
      <c r="H712" s="88">
        <f t="shared" si="59"/>
        <v>8.3203125</v>
      </c>
      <c r="I712" s="88">
        <f t="shared" si="60"/>
        <v>0.12018779342723004</v>
      </c>
      <c r="J712" s="88">
        <v>710</v>
      </c>
    </row>
    <row r="713" spans="1:10">
      <c r="A713" s="88">
        <v>1993</v>
      </c>
      <c r="B713" s="88">
        <v>8</v>
      </c>
      <c r="C713" s="88">
        <v>62.5</v>
      </c>
      <c r="D713" t="s">
        <v>1397</v>
      </c>
      <c r="E713" s="88">
        <f t="shared" si="57"/>
        <v>0.54322764171434679</v>
      </c>
      <c r="F713" s="88">
        <f t="shared" si="61"/>
        <v>0.2950962707225307</v>
      </c>
      <c r="G713" s="88">
        <f t="shared" si="58"/>
        <v>8.33203125</v>
      </c>
      <c r="H713" s="88">
        <f t="shared" si="59"/>
        <v>8.33203125</v>
      </c>
      <c r="I713" s="88">
        <f t="shared" si="60"/>
        <v>0.12001875293014534</v>
      </c>
      <c r="J713" s="88">
        <v>711</v>
      </c>
    </row>
    <row r="714" spans="1:10">
      <c r="A714" s="88">
        <v>1993</v>
      </c>
      <c r="B714" s="88">
        <v>9</v>
      </c>
      <c r="C714" s="88">
        <v>31.2</v>
      </c>
      <c r="D714" t="s">
        <v>1398</v>
      </c>
      <c r="E714" s="88">
        <f t="shared" si="57"/>
        <v>0.49470311750793966</v>
      </c>
      <c r="F714" s="88">
        <f t="shared" si="61"/>
        <v>0.24473117447207435</v>
      </c>
      <c r="G714" s="88">
        <f t="shared" si="58"/>
        <v>8.34375</v>
      </c>
      <c r="H714" s="88">
        <f t="shared" si="59"/>
        <v>8.34375</v>
      </c>
      <c r="I714" s="88">
        <f t="shared" si="60"/>
        <v>0.1198501872659176</v>
      </c>
      <c r="J714" s="88">
        <v>712</v>
      </c>
    </row>
    <row r="715" spans="1:10">
      <c r="A715" s="88">
        <v>1993</v>
      </c>
      <c r="B715" s="88">
        <v>10</v>
      </c>
      <c r="C715" s="88">
        <v>71.099999999999994</v>
      </c>
      <c r="D715" t="s">
        <v>1399</v>
      </c>
      <c r="E715" s="88">
        <f t="shared" si="57"/>
        <v>0.30926934157695662</v>
      </c>
      <c r="F715" s="88">
        <f t="shared" si="61"/>
        <v>9.5647525639444272E-2</v>
      </c>
      <c r="G715" s="88">
        <f t="shared" si="58"/>
        <v>8.35546875</v>
      </c>
      <c r="H715" s="88">
        <f t="shared" si="59"/>
        <v>8.35546875</v>
      </c>
      <c r="I715" s="88">
        <f t="shared" si="60"/>
        <v>0.11968209443665265</v>
      </c>
      <c r="J715" s="88">
        <v>713</v>
      </c>
    </row>
    <row r="716" spans="1:10">
      <c r="A716" s="88">
        <v>1993</v>
      </c>
      <c r="B716" s="88">
        <v>11</v>
      </c>
      <c r="C716" s="88">
        <v>48.2</v>
      </c>
      <c r="D716" t="s">
        <v>1400</v>
      </c>
      <c r="E716" s="88">
        <f t="shared" si="57"/>
        <v>1.044577182818927</v>
      </c>
      <c r="F716" s="88">
        <f t="shared" si="61"/>
        <v>1.091141490865926</v>
      </c>
      <c r="G716" s="88">
        <f t="shared" si="58"/>
        <v>8.3671875</v>
      </c>
      <c r="H716" s="88">
        <f t="shared" si="59"/>
        <v>8.3671875</v>
      </c>
      <c r="I716" s="88">
        <f t="shared" si="60"/>
        <v>0.11951447245564893</v>
      </c>
      <c r="J716" s="88">
        <v>714</v>
      </c>
    </row>
    <row r="717" spans="1:10">
      <c r="A717" s="88">
        <v>1993</v>
      </c>
      <c r="B717" s="88">
        <v>12</v>
      </c>
      <c r="C717" s="88">
        <v>68.400000000000006</v>
      </c>
      <c r="D717" t="s">
        <v>1401</v>
      </c>
      <c r="E717" s="88">
        <f t="shared" si="57"/>
        <v>0.32611278177281749</v>
      </c>
      <c r="F717" s="88">
        <f t="shared" si="61"/>
        <v>0.10634954643560529</v>
      </c>
      <c r="G717" s="88">
        <f t="shared" si="58"/>
        <v>8.37890625</v>
      </c>
      <c r="H717" s="88">
        <f t="shared" si="59"/>
        <v>8.37890625</v>
      </c>
      <c r="I717" s="88">
        <f t="shared" si="60"/>
        <v>0.11934731934731935</v>
      </c>
      <c r="J717" s="88">
        <v>715</v>
      </c>
    </row>
    <row r="718" spans="1:10">
      <c r="A718" s="88">
        <v>1994</v>
      </c>
      <c r="B718" s="88">
        <v>1</v>
      </c>
      <c r="C718" s="88">
        <v>84.9</v>
      </c>
      <c r="D718" t="s">
        <v>1402</v>
      </c>
      <c r="E718" s="88">
        <f t="shared" si="57"/>
        <v>0.80659057453791982</v>
      </c>
      <c r="F718" s="88">
        <f t="shared" si="61"/>
        <v>0.65058835493341161</v>
      </c>
      <c r="G718" s="88">
        <f t="shared" si="58"/>
        <v>8.390625</v>
      </c>
      <c r="H718" s="88">
        <f t="shared" si="59"/>
        <v>8.390625</v>
      </c>
      <c r="I718" s="88">
        <f t="shared" si="60"/>
        <v>0.11918063314711359</v>
      </c>
      <c r="J718" s="88">
        <v>716</v>
      </c>
    </row>
    <row r="719" spans="1:10">
      <c r="A719" s="88">
        <v>1994</v>
      </c>
      <c r="B719" s="88">
        <v>2</v>
      </c>
      <c r="C719" s="88">
        <v>54.9</v>
      </c>
      <c r="D719" t="s">
        <v>1403</v>
      </c>
      <c r="E719" s="88">
        <f t="shared" si="57"/>
        <v>0.87291424619789904</v>
      </c>
      <c r="F719" s="88">
        <f t="shared" si="61"/>
        <v>0.76197928121524627</v>
      </c>
      <c r="G719" s="88">
        <f t="shared" si="58"/>
        <v>8.40234375</v>
      </c>
      <c r="H719" s="88">
        <f t="shared" si="59"/>
        <v>8.40234375</v>
      </c>
      <c r="I719" s="88">
        <f t="shared" si="60"/>
        <v>0.11901441190144119</v>
      </c>
      <c r="J719" s="88">
        <v>717</v>
      </c>
    </row>
    <row r="720" spans="1:10">
      <c r="A720" s="88">
        <v>1994</v>
      </c>
      <c r="B720" s="88">
        <v>3</v>
      </c>
      <c r="C720" s="88">
        <v>47.5</v>
      </c>
      <c r="D720" t="s">
        <v>1404</v>
      </c>
      <c r="E720" s="88">
        <f t="shared" si="57"/>
        <v>1.0122143284947254</v>
      </c>
      <c r="F720" s="88">
        <f t="shared" si="61"/>
        <v>1.0245778468100277</v>
      </c>
      <c r="G720" s="88">
        <f t="shared" si="58"/>
        <v>8.4140625</v>
      </c>
      <c r="H720" s="88">
        <f t="shared" si="59"/>
        <v>8.4140625</v>
      </c>
      <c r="I720" s="88">
        <f t="shared" si="60"/>
        <v>0.11884865366759517</v>
      </c>
      <c r="J720" s="88">
        <v>718</v>
      </c>
    </row>
    <row r="721" spans="1:10">
      <c r="A721" s="88">
        <v>1994</v>
      </c>
      <c r="B721" s="88">
        <v>4</v>
      </c>
      <c r="C721" s="88">
        <v>27.4</v>
      </c>
      <c r="D721" t="s">
        <v>1405</v>
      </c>
      <c r="E721" s="88">
        <f t="shared" si="57"/>
        <v>1.7856621845971621</v>
      </c>
      <c r="F721" s="88">
        <f t="shared" si="61"/>
        <v>3.1885894375003092</v>
      </c>
      <c r="G721" s="88">
        <f t="shared" si="58"/>
        <v>8.42578125</v>
      </c>
      <c r="H721" s="88">
        <f t="shared" si="59"/>
        <v>8.42578125</v>
      </c>
      <c r="I721" s="88">
        <f t="shared" si="60"/>
        <v>0.1186833565136764</v>
      </c>
      <c r="J721" s="88">
        <v>719</v>
      </c>
    </row>
    <row r="722" spans="1:10">
      <c r="A722" s="88">
        <v>1994</v>
      </c>
      <c r="B722" s="88">
        <v>5</v>
      </c>
      <c r="C722" s="88">
        <v>29.8</v>
      </c>
      <c r="D722" t="s">
        <v>1406</v>
      </c>
      <c r="E722" s="88">
        <f t="shared" si="57"/>
        <v>0.96600794169734905</v>
      </c>
      <c r="F722" s="88">
        <f t="shared" si="61"/>
        <v>0.93317134342234886</v>
      </c>
      <c r="G722" s="88">
        <f t="shared" si="58"/>
        <v>8.4375</v>
      </c>
      <c r="H722" s="88">
        <f t="shared" si="59"/>
        <v>8.4375</v>
      </c>
      <c r="I722" s="88">
        <f t="shared" si="60"/>
        <v>0.11851851851851852</v>
      </c>
      <c r="J722" s="88">
        <v>720</v>
      </c>
    </row>
    <row r="723" spans="1:10">
      <c r="A723" s="88">
        <v>1994</v>
      </c>
      <c r="B723" s="88">
        <v>6</v>
      </c>
      <c r="C723" s="88">
        <v>39.700000000000003</v>
      </c>
      <c r="D723" t="s">
        <v>1407</v>
      </c>
      <c r="E723" s="88">
        <f t="shared" si="57"/>
        <v>0.91352676705700053</v>
      </c>
      <c r="F723" s="88">
        <f t="shared" si="61"/>
        <v>0.83453115412961532</v>
      </c>
      <c r="G723" s="88">
        <f t="shared" si="58"/>
        <v>8.44921875</v>
      </c>
      <c r="H723" s="88">
        <f t="shared" si="59"/>
        <v>8.44921875</v>
      </c>
      <c r="I723" s="88">
        <f t="shared" si="60"/>
        <v>0.11835413777161349</v>
      </c>
      <c r="J723" s="88">
        <v>721</v>
      </c>
    </row>
    <row r="724" spans="1:10">
      <c r="A724" s="88">
        <v>1994</v>
      </c>
      <c r="B724" s="88">
        <v>7</v>
      </c>
      <c r="C724" s="88">
        <v>50.6</v>
      </c>
      <c r="D724" t="s">
        <v>1408</v>
      </c>
      <c r="E724" s="88">
        <f t="shared" si="57"/>
        <v>0.86273329588939085</v>
      </c>
      <c r="F724" s="88">
        <f t="shared" si="61"/>
        <v>0.74430873983617118</v>
      </c>
      <c r="G724" s="88">
        <f t="shared" si="58"/>
        <v>8.4609375</v>
      </c>
      <c r="H724" s="88">
        <f t="shared" si="59"/>
        <v>8.4609375</v>
      </c>
      <c r="I724" s="88">
        <f t="shared" si="60"/>
        <v>0.11819021237303785</v>
      </c>
      <c r="J724" s="88">
        <v>722</v>
      </c>
    </row>
    <row r="725" spans="1:10">
      <c r="A725" s="88">
        <v>1994</v>
      </c>
      <c r="B725" s="88">
        <v>8</v>
      </c>
      <c r="C725" s="88">
        <v>34.299999999999997</v>
      </c>
      <c r="D725" t="s">
        <v>1409</v>
      </c>
      <c r="E725" s="88">
        <f t="shared" si="57"/>
        <v>1.0769085118978037</v>
      </c>
      <c r="F725" s="88">
        <f t="shared" si="61"/>
        <v>1.159731942997942</v>
      </c>
      <c r="G725" s="88">
        <f t="shared" si="58"/>
        <v>8.47265625</v>
      </c>
      <c r="H725" s="88">
        <f t="shared" si="59"/>
        <v>8.47265625</v>
      </c>
      <c r="I725" s="88">
        <f t="shared" si="60"/>
        <v>0.11802674043337943</v>
      </c>
      <c r="J725" s="88">
        <v>723</v>
      </c>
    </row>
    <row r="726" spans="1:10">
      <c r="A726" s="88">
        <v>1994</v>
      </c>
      <c r="B726" s="88">
        <v>9</v>
      </c>
      <c r="C726" s="88">
        <v>40.5</v>
      </c>
      <c r="D726" t="s">
        <v>1410</v>
      </c>
      <c r="E726" s="88">
        <f t="shared" si="57"/>
        <v>1.5131711330900706</v>
      </c>
      <c r="F726" s="88">
        <f t="shared" si="61"/>
        <v>2.289686878017088</v>
      </c>
      <c r="G726" s="88">
        <f t="shared" si="58"/>
        <v>8.484375</v>
      </c>
      <c r="H726" s="88">
        <f t="shared" si="59"/>
        <v>8.484375</v>
      </c>
      <c r="I726" s="88">
        <f t="shared" si="60"/>
        <v>0.11786372007366483</v>
      </c>
      <c r="J726" s="88">
        <v>724</v>
      </c>
    </row>
    <row r="727" spans="1:10">
      <c r="A727" s="88">
        <v>1994</v>
      </c>
      <c r="B727" s="88">
        <v>10</v>
      </c>
      <c r="C727" s="88">
        <v>67.099999999999994</v>
      </c>
      <c r="D727" t="s">
        <v>1411</v>
      </c>
      <c r="E727" s="88">
        <f t="shared" si="57"/>
        <v>0.8200841056276571</v>
      </c>
      <c r="F727" s="88">
        <f t="shared" si="61"/>
        <v>0.6725379403031142</v>
      </c>
      <c r="G727" s="88">
        <f t="shared" si="58"/>
        <v>8.49609375</v>
      </c>
      <c r="H727" s="88">
        <f t="shared" si="59"/>
        <v>8.49609375</v>
      </c>
      <c r="I727" s="88">
        <f t="shared" si="60"/>
        <v>0.11770114942528735</v>
      </c>
      <c r="J727" s="88">
        <v>725</v>
      </c>
    </row>
    <row r="728" spans="1:10">
      <c r="A728" s="88">
        <v>1994</v>
      </c>
      <c r="B728" s="88">
        <v>11</v>
      </c>
      <c r="C728" s="88">
        <v>29.5</v>
      </c>
      <c r="D728" t="s">
        <v>1412</v>
      </c>
      <c r="E728" s="88">
        <f t="shared" si="57"/>
        <v>1.001763353911107</v>
      </c>
      <c r="F728" s="88">
        <f t="shared" si="61"/>
        <v>1.00352981723923</v>
      </c>
      <c r="G728" s="88">
        <f t="shared" si="58"/>
        <v>8.5078125</v>
      </c>
      <c r="H728" s="88">
        <f t="shared" si="59"/>
        <v>8.5078125</v>
      </c>
      <c r="I728" s="88">
        <f t="shared" si="60"/>
        <v>0.11753902662993572</v>
      </c>
      <c r="J728" s="88">
        <v>726</v>
      </c>
    </row>
    <row r="729" spans="1:10">
      <c r="A729" s="88">
        <v>1994</v>
      </c>
      <c r="B729" s="88">
        <v>12</v>
      </c>
      <c r="C729" s="88">
        <v>32.200000000000003</v>
      </c>
      <c r="D729" t="s">
        <v>1413</v>
      </c>
      <c r="E729" s="88">
        <f t="shared" si="57"/>
        <v>1.8545461780801173</v>
      </c>
      <c r="F729" s="88">
        <f t="shared" si="61"/>
        <v>3.4393415266315701</v>
      </c>
      <c r="G729" s="88">
        <f t="shared" si="58"/>
        <v>8.51953125</v>
      </c>
      <c r="H729" s="88">
        <f t="shared" si="59"/>
        <v>8.51953125</v>
      </c>
      <c r="I729" s="88">
        <f t="shared" si="60"/>
        <v>0.11737734983952315</v>
      </c>
      <c r="J729" s="88">
        <v>727</v>
      </c>
    </row>
    <row r="730" spans="1:10">
      <c r="A730" s="88">
        <v>1995</v>
      </c>
      <c r="B730" s="88">
        <v>1</v>
      </c>
      <c r="C730" s="88">
        <v>32.6</v>
      </c>
      <c r="D730" t="s">
        <v>1414</v>
      </c>
      <c r="E730" s="88">
        <f t="shared" si="57"/>
        <v>0.68196395654823017</v>
      </c>
      <c r="F730" s="88">
        <f t="shared" si="61"/>
        <v>0.46507483803091637</v>
      </c>
      <c r="G730" s="88">
        <f t="shared" si="58"/>
        <v>8.53125</v>
      </c>
      <c r="H730" s="88">
        <f t="shared" si="59"/>
        <v>8.53125</v>
      </c>
      <c r="I730" s="88">
        <f t="shared" si="60"/>
        <v>0.11721611721611722</v>
      </c>
      <c r="J730" s="88">
        <v>728</v>
      </c>
    </row>
    <row r="731" spans="1:10">
      <c r="A731" s="88">
        <v>1995</v>
      </c>
      <c r="B731" s="88">
        <v>2</v>
      </c>
      <c r="C731" s="88">
        <v>45.8</v>
      </c>
      <c r="D731" t="s">
        <v>1415</v>
      </c>
      <c r="E731" s="88">
        <f t="shared" si="57"/>
        <v>0.17888475712909233</v>
      </c>
      <c r="F731" s="88">
        <f t="shared" si="61"/>
        <v>3.1999756333134351E-2</v>
      </c>
      <c r="G731" s="88">
        <f t="shared" si="58"/>
        <v>8.54296875</v>
      </c>
      <c r="H731" s="88">
        <f t="shared" si="59"/>
        <v>8.54296875</v>
      </c>
      <c r="I731" s="88">
        <f t="shared" si="60"/>
        <v>0.11705532693187014</v>
      </c>
      <c r="J731" s="88">
        <v>729</v>
      </c>
    </row>
    <row r="732" spans="1:10">
      <c r="A732" s="88">
        <v>1995</v>
      </c>
      <c r="B732" s="88">
        <v>3</v>
      </c>
      <c r="C732" s="88">
        <v>46.3</v>
      </c>
      <c r="D732" t="s">
        <v>1416</v>
      </c>
      <c r="E732" s="88">
        <f t="shared" si="57"/>
        <v>0.91448513298845613</v>
      </c>
      <c r="F732" s="88">
        <f t="shared" si="61"/>
        <v>0.83628305845691431</v>
      </c>
      <c r="G732" s="88">
        <f t="shared" si="58"/>
        <v>8.5546875</v>
      </c>
      <c r="H732" s="88">
        <f t="shared" si="59"/>
        <v>8.5546875</v>
      </c>
      <c r="I732" s="88">
        <f t="shared" si="60"/>
        <v>0.11689497716894977</v>
      </c>
      <c r="J732" s="88">
        <v>730</v>
      </c>
    </row>
    <row r="733" spans="1:10">
      <c r="A733" s="88">
        <v>1995</v>
      </c>
      <c r="B733" s="88">
        <v>4</v>
      </c>
      <c r="C733" s="88">
        <v>21.6</v>
      </c>
      <c r="D733" t="s">
        <v>1417</v>
      </c>
      <c r="E733" s="88">
        <f t="shared" si="57"/>
        <v>0.58339597899594575</v>
      </c>
      <c r="F733" s="88">
        <f t="shared" si="61"/>
        <v>0.34035086830863798</v>
      </c>
      <c r="G733" s="88">
        <f t="shared" si="58"/>
        <v>8.56640625</v>
      </c>
      <c r="H733" s="88">
        <f t="shared" si="59"/>
        <v>8.56640625</v>
      </c>
      <c r="I733" s="88">
        <f t="shared" si="60"/>
        <v>0.11673506611947104</v>
      </c>
      <c r="J733" s="88">
        <v>731</v>
      </c>
    </row>
    <row r="734" spans="1:10">
      <c r="A734" s="88">
        <v>1995</v>
      </c>
      <c r="B734" s="88">
        <v>5</v>
      </c>
      <c r="C734" s="88">
        <v>19.399999999999999</v>
      </c>
      <c r="D734" t="s">
        <v>1418</v>
      </c>
      <c r="E734" s="88">
        <f t="shared" si="57"/>
        <v>0.98253817774623431</v>
      </c>
      <c r="F734" s="88">
        <f t="shared" si="61"/>
        <v>0.96538127072889068</v>
      </c>
      <c r="G734" s="88">
        <f t="shared" si="58"/>
        <v>8.578125</v>
      </c>
      <c r="H734" s="88">
        <f t="shared" si="59"/>
        <v>8.578125</v>
      </c>
      <c r="I734" s="88">
        <f t="shared" si="60"/>
        <v>0.11657559198542805</v>
      </c>
      <c r="J734" s="88">
        <v>732</v>
      </c>
    </row>
    <row r="735" spans="1:10">
      <c r="A735" s="88">
        <v>1995</v>
      </c>
      <c r="B735" s="88">
        <v>6</v>
      </c>
      <c r="C735" s="88">
        <v>22.5</v>
      </c>
      <c r="D735" t="s">
        <v>1419</v>
      </c>
      <c r="E735" s="88">
        <f t="shared" si="57"/>
        <v>1.4451289942467944</v>
      </c>
      <c r="F735" s="88">
        <f t="shared" si="61"/>
        <v>2.0883978100127516</v>
      </c>
      <c r="G735" s="88">
        <f t="shared" si="58"/>
        <v>8.58984375</v>
      </c>
      <c r="H735" s="88">
        <f t="shared" si="59"/>
        <v>8.58984375</v>
      </c>
      <c r="I735" s="88">
        <f t="shared" si="60"/>
        <v>0.11641655297862664</v>
      </c>
      <c r="J735" s="88">
        <v>733</v>
      </c>
    </row>
    <row r="736" spans="1:10">
      <c r="A736" s="88">
        <v>1995</v>
      </c>
      <c r="B736" s="88">
        <v>7</v>
      </c>
      <c r="C736" s="88">
        <v>20.399999999999999</v>
      </c>
      <c r="D736" t="s">
        <v>1420</v>
      </c>
      <c r="E736" s="88">
        <f t="shared" si="57"/>
        <v>0.96255151084806179</v>
      </c>
      <c r="F736" s="88">
        <f t="shared" si="61"/>
        <v>0.92650541103588646</v>
      </c>
      <c r="G736" s="88">
        <f t="shared" si="58"/>
        <v>8.6015625</v>
      </c>
      <c r="H736" s="88">
        <f t="shared" si="59"/>
        <v>8.6015625</v>
      </c>
      <c r="I736" s="88">
        <f t="shared" si="60"/>
        <v>0.11625794732061762</v>
      </c>
      <c r="J736" s="88">
        <v>734</v>
      </c>
    </row>
    <row r="737" spans="1:10">
      <c r="A737" s="88">
        <v>1995</v>
      </c>
      <c r="B737" s="88">
        <v>8</v>
      </c>
      <c r="C737" s="88">
        <v>18.2</v>
      </c>
      <c r="D737" t="s">
        <v>1421</v>
      </c>
      <c r="E737" s="88">
        <f t="shared" si="57"/>
        <v>0.98159833200537261</v>
      </c>
      <c r="F737" s="88">
        <f t="shared" si="61"/>
        <v>0.96353528539572975</v>
      </c>
      <c r="G737" s="88">
        <f t="shared" si="58"/>
        <v>8.61328125</v>
      </c>
      <c r="H737" s="88">
        <f t="shared" si="59"/>
        <v>8.61328125</v>
      </c>
      <c r="I737" s="88">
        <f t="shared" si="60"/>
        <v>0.11609977324263039</v>
      </c>
      <c r="J737" s="88">
        <v>735</v>
      </c>
    </row>
    <row r="738" spans="1:10">
      <c r="A738" s="88">
        <v>1995</v>
      </c>
      <c r="B738" s="88">
        <v>9</v>
      </c>
      <c r="C738" s="88">
        <v>15.7</v>
      </c>
      <c r="D738" t="s">
        <v>1422</v>
      </c>
      <c r="E738" s="88">
        <f t="shared" si="57"/>
        <v>0.47931763299576446</v>
      </c>
      <c r="F738" s="88">
        <f t="shared" si="61"/>
        <v>0.22974539330066235</v>
      </c>
      <c r="G738" s="88">
        <f t="shared" si="58"/>
        <v>8.625</v>
      </c>
      <c r="H738" s="88">
        <f t="shared" si="59"/>
        <v>8.625</v>
      </c>
      <c r="I738" s="88">
        <f t="shared" si="60"/>
        <v>0.11594202898550725</v>
      </c>
      <c r="J738" s="88">
        <v>736</v>
      </c>
    </row>
    <row r="739" spans="1:10">
      <c r="A739" s="88">
        <v>1995</v>
      </c>
      <c r="B739" s="88">
        <v>10</v>
      </c>
      <c r="C739" s="88">
        <v>30.6</v>
      </c>
      <c r="D739" t="s">
        <v>1423</v>
      </c>
      <c r="E739" s="88">
        <f t="shared" si="57"/>
        <v>9.6873773189261631E-2</v>
      </c>
      <c r="F739" s="88">
        <f t="shared" si="61"/>
        <v>9.3845279319245047E-3</v>
      </c>
      <c r="G739" s="88">
        <f t="shared" si="58"/>
        <v>8.63671875</v>
      </c>
      <c r="H739" s="88">
        <f t="shared" si="59"/>
        <v>8.63671875</v>
      </c>
      <c r="I739" s="88">
        <f t="shared" si="60"/>
        <v>0.11578471279963817</v>
      </c>
      <c r="J739" s="88">
        <v>737</v>
      </c>
    </row>
    <row r="740" spans="1:10">
      <c r="A740" s="88">
        <v>1995</v>
      </c>
      <c r="B740" s="88">
        <v>11</v>
      </c>
      <c r="C740" s="88">
        <v>14</v>
      </c>
      <c r="D740" t="s">
        <v>1424</v>
      </c>
      <c r="E740" s="88">
        <f t="shared" si="57"/>
        <v>0.57165520397785763</v>
      </c>
      <c r="F740" s="88">
        <f t="shared" si="61"/>
        <v>0.32678967223496602</v>
      </c>
      <c r="G740" s="88">
        <f t="shared" si="58"/>
        <v>8.6484375</v>
      </c>
      <c r="H740" s="88">
        <f t="shared" si="59"/>
        <v>8.6484375</v>
      </c>
      <c r="I740" s="88">
        <f t="shared" si="60"/>
        <v>0.11562782294489611</v>
      </c>
      <c r="J740" s="88">
        <v>738</v>
      </c>
    </row>
    <row r="741" spans="1:10">
      <c r="A741" s="88">
        <v>1995</v>
      </c>
      <c r="B741" s="88">
        <v>12</v>
      </c>
      <c r="C741" s="88">
        <v>14.9</v>
      </c>
      <c r="D741" t="s">
        <v>1425</v>
      </c>
      <c r="E741" s="88">
        <f t="shared" si="57"/>
        <v>0.55445202541745886</v>
      </c>
      <c r="F741" s="88">
        <f t="shared" si="61"/>
        <v>0.30741704848952245</v>
      </c>
      <c r="G741" s="88">
        <f t="shared" si="58"/>
        <v>8.66015625</v>
      </c>
      <c r="H741" s="88">
        <f t="shared" si="59"/>
        <v>8.66015625</v>
      </c>
      <c r="I741" s="88">
        <f t="shared" si="60"/>
        <v>0.11547135769057285</v>
      </c>
      <c r="J741" s="88">
        <v>739</v>
      </c>
    </row>
    <row r="742" spans="1:10">
      <c r="A742" s="88">
        <v>1996</v>
      </c>
      <c r="B742" s="88">
        <v>1</v>
      </c>
      <c r="C742" s="88">
        <v>13.3</v>
      </c>
      <c r="D742" t="s">
        <v>1426</v>
      </c>
      <c r="E742" s="88">
        <f t="shared" si="57"/>
        <v>1.3087027027426195</v>
      </c>
      <c r="F742" s="88">
        <f t="shared" si="61"/>
        <v>1.712702764165837</v>
      </c>
      <c r="G742" s="88">
        <f t="shared" si="58"/>
        <v>8.671875</v>
      </c>
      <c r="H742" s="88">
        <f t="shared" si="59"/>
        <v>8.671875</v>
      </c>
      <c r="I742" s="88">
        <f t="shared" si="60"/>
        <v>0.11531531531531532</v>
      </c>
      <c r="J742" s="88">
        <v>740</v>
      </c>
    </row>
    <row r="743" spans="1:10">
      <c r="A743" s="88">
        <v>1996</v>
      </c>
      <c r="B743" s="88">
        <v>2</v>
      </c>
      <c r="C743" s="88">
        <v>7.7</v>
      </c>
      <c r="D743" t="s">
        <v>1427</v>
      </c>
      <c r="E743" s="88">
        <f t="shared" si="57"/>
        <v>1.4992245756582496</v>
      </c>
      <c r="F743" s="88">
        <f t="shared" si="61"/>
        <v>2.2476743282576588</v>
      </c>
      <c r="G743" s="88">
        <f t="shared" si="58"/>
        <v>8.68359375</v>
      </c>
      <c r="H743" s="88">
        <f t="shared" si="59"/>
        <v>8.68359375</v>
      </c>
      <c r="I743" s="88">
        <f t="shared" si="60"/>
        <v>0.11515969410706253</v>
      </c>
      <c r="J743" s="88">
        <v>741</v>
      </c>
    </row>
    <row r="744" spans="1:10">
      <c r="A744" s="88">
        <v>1996</v>
      </c>
      <c r="B744" s="88">
        <v>3</v>
      </c>
      <c r="C744" s="88">
        <v>12.6</v>
      </c>
      <c r="D744" t="s">
        <v>1428</v>
      </c>
      <c r="E744" s="88">
        <f t="shared" si="57"/>
        <v>1.0176159862954197</v>
      </c>
      <c r="F744" s="88">
        <f t="shared" si="61"/>
        <v>1.0355422955639999</v>
      </c>
      <c r="G744" s="88">
        <f t="shared" si="58"/>
        <v>8.6953125</v>
      </c>
      <c r="H744" s="88">
        <f t="shared" si="59"/>
        <v>8.6953125</v>
      </c>
      <c r="I744" s="88">
        <f t="shared" si="60"/>
        <v>0.11500449236298294</v>
      </c>
      <c r="J744" s="88">
        <v>742</v>
      </c>
    </row>
    <row r="745" spans="1:10">
      <c r="A745" s="88">
        <v>1996</v>
      </c>
      <c r="B745" s="88">
        <v>4</v>
      </c>
      <c r="C745" s="88">
        <v>6.8</v>
      </c>
      <c r="D745" t="s">
        <v>1429</v>
      </c>
      <c r="E745" s="88">
        <f t="shared" si="57"/>
        <v>0.24866405705014177</v>
      </c>
      <c r="F745" s="88">
        <f t="shared" si="61"/>
        <v>6.1833813268636163E-2</v>
      </c>
      <c r="G745" s="88">
        <f t="shared" si="58"/>
        <v>8.70703125</v>
      </c>
      <c r="H745" s="88">
        <f t="shared" si="59"/>
        <v>8.70703125</v>
      </c>
      <c r="I745" s="88">
        <f t="shared" si="60"/>
        <v>0.11484970838941229</v>
      </c>
      <c r="J745" s="88">
        <v>743</v>
      </c>
    </row>
    <row r="746" spans="1:10">
      <c r="A746" s="88">
        <v>1996</v>
      </c>
      <c r="B746" s="88">
        <v>5</v>
      </c>
      <c r="C746" s="88">
        <v>7.6</v>
      </c>
      <c r="D746" t="s">
        <v>1430</v>
      </c>
      <c r="E746" s="88">
        <f t="shared" si="57"/>
        <v>2.0393779245593691</v>
      </c>
      <c r="F746" s="88">
        <f t="shared" si="61"/>
        <v>4.1590623191800793</v>
      </c>
      <c r="G746" s="88">
        <f t="shared" si="58"/>
        <v>8.71875</v>
      </c>
      <c r="H746" s="88">
        <f t="shared" si="59"/>
        <v>8.71875</v>
      </c>
      <c r="I746" s="88">
        <f t="shared" si="60"/>
        <v>0.11469534050179211</v>
      </c>
      <c r="J746" s="88">
        <v>744</v>
      </c>
    </row>
    <row r="747" spans="1:10">
      <c r="A747" s="88">
        <v>1996</v>
      </c>
      <c r="B747" s="88">
        <v>6</v>
      </c>
      <c r="C747" s="88">
        <v>16.5</v>
      </c>
      <c r="D747" t="s">
        <v>1431</v>
      </c>
      <c r="E747" s="88">
        <f t="shared" si="57"/>
        <v>0.20032051793067066</v>
      </c>
      <c r="F747" s="88">
        <f t="shared" si="61"/>
        <v>4.0128309904012144E-2</v>
      </c>
      <c r="G747" s="88">
        <f t="shared" si="58"/>
        <v>8.73046875</v>
      </c>
      <c r="H747" s="88">
        <f t="shared" si="59"/>
        <v>8.73046875</v>
      </c>
      <c r="I747" s="88">
        <f t="shared" si="60"/>
        <v>0.1145413870246085</v>
      </c>
      <c r="J747" s="88">
        <v>745</v>
      </c>
    </row>
    <row r="748" spans="1:10">
      <c r="A748" s="88">
        <v>1996</v>
      </c>
      <c r="B748" s="88">
        <v>7</v>
      </c>
      <c r="C748" s="88">
        <v>11.8</v>
      </c>
      <c r="D748" t="s">
        <v>1432</v>
      </c>
      <c r="E748" s="88">
        <f t="shared" si="57"/>
        <v>2.3311411473211794</v>
      </c>
      <c r="F748" s="88">
        <f t="shared" si="61"/>
        <v>5.4342190487339046</v>
      </c>
      <c r="G748" s="88">
        <f t="shared" si="58"/>
        <v>8.7421875</v>
      </c>
      <c r="H748" s="88">
        <f t="shared" si="59"/>
        <v>8.7421875</v>
      </c>
      <c r="I748" s="88">
        <f t="shared" si="60"/>
        <v>0.11438784629133154</v>
      </c>
      <c r="J748" s="88">
        <v>746</v>
      </c>
    </row>
    <row r="749" spans="1:10">
      <c r="A749" s="88">
        <v>1996</v>
      </c>
      <c r="B749" s="88">
        <v>8</v>
      </c>
      <c r="C749" s="88">
        <v>19.7</v>
      </c>
      <c r="D749" t="s">
        <v>1433</v>
      </c>
      <c r="E749" s="88">
        <f t="shared" si="57"/>
        <v>0.54442649674699084</v>
      </c>
      <c r="F749" s="88">
        <f t="shared" si="61"/>
        <v>0.29640021036020125</v>
      </c>
      <c r="G749" s="88">
        <f t="shared" si="58"/>
        <v>8.75390625</v>
      </c>
      <c r="H749" s="88">
        <f t="shared" si="59"/>
        <v>8.75390625</v>
      </c>
      <c r="I749" s="88">
        <f t="shared" si="60"/>
        <v>0.11423471664435519</v>
      </c>
      <c r="J749" s="88">
        <v>747</v>
      </c>
    </row>
    <row r="750" spans="1:10">
      <c r="A750" s="88">
        <v>1996</v>
      </c>
      <c r="B750" s="88">
        <v>9</v>
      </c>
      <c r="C750" s="88">
        <v>3</v>
      </c>
      <c r="D750" t="s">
        <v>1434</v>
      </c>
      <c r="E750" s="88">
        <f t="shared" si="57"/>
        <v>1.555442086717022</v>
      </c>
      <c r="F750" s="88">
        <f t="shared" si="61"/>
        <v>2.4194000851306039</v>
      </c>
      <c r="G750" s="88">
        <f t="shared" si="58"/>
        <v>8.765625</v>
      </c>
      <c r="H750" s="88">
        <f t="shared" si="59"/>
        <v>8.765625</v>
      </c>
      <c r="I750" s="88">
        <f t="shared" si="60"/>
        <v>0.1140819964349376</v>
      </c>
      <c r="J750" s="88">
        <v>748</v>
      </c>
    </row>
    <row r="751" spans="1:10">
      <c r="A751" s="88">
        <v>1996</v>
      </c>
      <c r="B751" s="88">
        <v>10</v>
      </c>
      <c r="C751" s="88">
        <v>0.7</v>
      </c>
      <c r="D751" t="s">
        <v>1435</v>
      </c>
      <c r="E751" s="88">
        <f t="shared" si="57"/>
        <v>1.7492163275139658</v>
      </c>
      <c r="F751" s="88">
        <f t="shared" si="61"/>
        <v>3.0597577604414457</v>
      </c>
      <c r="G751" s="88">
        <f t="shared" si="58"/>
        <v>8.77734375</v>
      </c>
      <c r="H751" s="88">
        <f t="shared" si="59"/>
        <v>8.77734375</v>
      </c>
      <c r="I751" s="88">
        <f t="shared" si="60"/>
        <v>0.11392968402314196</v>
      </c>
      <c r="J751" s="88">
        <v>749</v>
      </c>
    </row>
    <row r="752" spans="1:10">
      <c r="A752" s="88">
        <v>1996</v>
      </c>
      <c r="B752" s="88">
        <v>11</v>
      </c>
      <c r="C752" s="88">
        <v>24.9</v>
      </c>
      <c r="D752" t="s">
        <v>1436</v>
      </c>
      <c r="E752" s="88">
        <f t="shared" si="57"/>
        <v>0.59215628689946609</v>
      </c>
      <c r="F752" s="88">
        <f t="shared" si="61"/>
        <v>0.35064906811456281</v>
      </c>
      <c r="G752" s="88">
        <f t="shared" si="58"/>
        <v>8.7890625</v>
      </c>
      <c r="H752" s="88">
        <f t="shared" si="59"/>
        <v>8.7890625</v>
      </c>
      <c r="I752" s="88">
        <f t="shared" si="60"/>
        <v>0.11377777777777778</v>
      </c>
      <c r="J752" s="88">
        <v>750</v>
      </c>
    </row>
    <row r="753" spans="1:10">
      <c r="A753" s="88">
        <v>1996</v>
      </c>
      <c r="B753" s="88">
        <v>12</v>
      </c>
      <c r="C753" s="88">
        <v>14</v>
      </c>
      <c r="D753" t="s">
        <v>1437</v>
      </c>
      <c r="E753" s="88">
        <f t="shared" si="57"/>
        <v>0.38613724407668298</v>
      </c>
      <c r="F753" s="88">
        <f t="shared" si="61"/>
        <v>0.14910197126313585</v>
      </c>
      <c r="G753" s="88">
        <f t="shared" si="58"/>
        <v>8.80078125</v>
      </c>
      <c r="H753" s="88">
        <f t="shared" si="59"/>
        <v>8.80078125</v>
      </c>
      <c r="I753" s="88">
        <f t="shared" si="60"/>
        <v>0.11362627607634265</v>
      </c>
      <c r="J753" s="88">
        <v>751</v>
      </c>
    </row>
    <row r="754" spans="1:10">
      <c r="A754" s="88">
        <v>1997</v>
      </c>
      <c r="B754" s="88">
        <v>1</v>
      </c>
      <c r="C754" s="88">
        <v>7.4</v>
      </c>
      <c r="D754" t="s">
        <v>1438</v>
      </c>
      <c r="E754" s="88">
        <f t="shared" si="57"/>
        <v>2.8249592727645942</v>
      </c>
      <c r="F754" s="88">
        <f t="shared" si="61"/>
        <v>7.9803948927786648</v>
      </c>
      <c r="G754" s="88">
        <f t="shared" si="58"/>
        <v>8.8125</v>
      </c>
      <c r="H754" s="88">
        <f t="shared" si="59"/>
        <v>8.8125</v>
      </c>
      <c r="I754" s="88">
        <f t="shared" si="60"/>
        <v>0.11347517730496454</v>
      </c>
      <c r="J754" s="88">
        <v>752</v>
      </c>
    </row>
    <row r="755" spans="1:10">
      <c r="A755" s="88">
        <v>1997</v>
      </c>
      <c r="B755" s="88">
        <v>2</v>
      </c>
      <c r="C755" s="88">
        <v>11</v>
      </c>
      <c r="D755" t="s">
        <v>1439</v>
      </c>
      <c r="E755" s="88">
        <f t="shared" si="57"/>
        <v>1.2416613897567359</v>
      </c>
      <c r="F755" s="88">
        <f t="shared" si="61"/>
        <v>1.5417230068126289</v>
      </c>
      <c r="G755" s="88">
        <f t="shared" si="58"/>
        <v>8.82421875</v>
      </c>
      <c r="H755" s="88">
        <f t="shared" si="59"/>
        <v>8.82421875</v>
      </c>
      <c r="I755" s="88">
        <f t="shared" si="60"/>
        <v>0.1133244798583444</v>
      </c>
      <c r="J755" s="88">
        <v>753</v>
      </c>
    </row>
    <row r="756" spans="1:10">
      <c r="A756" s="88">
        <v>1997</v>
      </c>
      <c r="B756" s="88">
        <v>3</v>
      </c>
      <c r="C756" s="88">
        <v>12.1</v>
      </c>
      <c r="D756" t="s">
        <v>1440</v>
      </c>
      <c r="E756" s="88">
        <f t="shared" si="57"/>
        <v>1.0514790882891609</v>
      </c>
      <c r="F756" s="88">
        <f t="shared" si="61"/>
        <v>1.105608273109405</v>
      </c>
      <c r="G756" s="88">
        <f t="shared" si="58"/>
        <v>8.8359375</v>
      </c>
      <c r="H756" s="88">
        <f t="shared" si="59"/>
        <v>8.8359375</v>
      </c>
      <c r="I756" s="88">
        <f t="shared" si="60"/>
        <v>0.11317418213969938</v>
      </c>
      <c r="J756" s="88">
        <v>754</v>
      </c>
    </row>
    <row r="757" spans="1:10">
      <c r="A757" s="88">
        <v>1997</v>
      </c>
      <c r="B757" s="88">
        <v>4</v>
      </c>
      <c r="C757" s="88">
        <v>23</v>
      </c>
      <c r="D757" t="s">
        <v>1441</v>
      </c>
      <c r="E757" s="88">
        <f t="shared" si="57"/>
        <v>0.26251706238235106</v>
      </c>
      <c r="F757" s="88">
        <f t="shared" si="61"/>
        <v>6.8915208041859202E-2</v>
      </c>
      <c r="G757" s="88">
        <f t="shared" si="58"/>
        <v>8.84765625</v>
      </c>
      <c r="H757" s="88">
        <f t="shared" si="59"/>
        <v>8.84765625</v>
      </c>
      <c r="I757" s="88">
        <f t="shared" si="60"/>
        <v>0.1130242825607064</v>
      </c>
      <c r="J757" s="88">
        <v>755</v>
      </c>
    </row>
    <row r="758" spans="1:10">
      <c r="A758" s="88">
        <v>1997</v>
      </c>
      <c r="B758" s="88">
        <v>5</v>
      </c>
      <c r="C758" s="88">
        <v>25.4</v>
      </c>
      <c r="D758" t="s">
        <v>1442</v>
      </c>
      <c r="E758" s="88">
        <f t="shared" si="57"/>
        <v>1.9043223964702443</v>
      </c>
      <c r="F758" s="88">
        <f t="shared" si="61"/>
        <v>3.626443789698174</v>
      </c>
      <c r="G758" s="88">
        <f t="shared" si="58"/>
        <v>8.859375</v>
      </c>
      <c r="H758" s="88">
        <f t="shared" si="59"/>
        <v>8.859375</v>
      </c>
      <c r="I758" s="88">
        <f t="shared" si="60"/>
        <v>0.1128747795414462</v>
      </c>
      <c r="J758" s="88">
        <v>756</v>
      </c>
    </row>
    <row r="759" spans="1:10">
      <c r="A759" s="88">
        <v>1997</v>
      </c>
      <c r="B759" s="88">
        <v>6</v>
      </c>
      <c r="C759" s="88">
        <v>20.8</v>
      </c>
      <c r="D759" t="s">
        <v>1443</v>
      </c>
      <c r="E759" s="88">
        <f t="shared" si="57"/>
        <v>2.0590291724400918</v>
      </c>
      <c r="F759" s="88">
        <f t="shared" si="61"/>
        <v>4.2396011329593293</v>
      </c>
      <c r="G759" s="88">
        <f t="shared" si="58"/>
        <v>8.87109375</v>
      </c>
      <c r="H759" s="88">
        <f t="shared" si="59"/>
        <v>8.87109375</v>
      </c>
      <c r="I759" s="88">
        <f t="shared" si="60"/>
        <v>0.11272567151034786</v>
      </c>
      <c r="J759" s="88">
        <v>757</v>
      </c>
    </row>
    <row r="760" spans="1:10">
      <c r="A760" s="88">
        <v>1997</v>
      </c>
      <c r="B760" s="88">
        <v>7</v>
      </c>
      <c r="C760" s="88">
        <v>12.9</v>
      </c>
      <c r="D760" t="s">
        <v>1444</v>
      </c>
      <c r="E760" s="88">
        <f t="shared" si="57"/>
        <v>0.91505774114487493</v>
      </c>
      <c r="F760" s="88">
        <f t="shared" si="61"/>
        <v>0.83733066962916092</v>
      </c>
      <c r="G760" s="88">
        <f t="shared" si="58"/>
        <v>8.8828125</v>
      </c>
      <c r="H760" s="88">
        <f t="shared" si="59"/>
        <v>8.8828125</v>
      </c>
      <c r="I760" s="88">
        <f t="shared" si="60"/>
        <v>0.11257695690413369</v>
      </c>
      <c r="J760" s="88">
        <v>758</v>
      </c>
    </row>
    <row r="761" spans="1:10">
      <c r="A761" s="88">
        <v>1997</v>
      </c>
      <c r="B761" s="88">
        <v>8</v>
      </c>
      <c r="C761" s="88">
        <v>35.700000000000003</v>
      </c>
      <c r="D761" t="s">
        <v>1445</v>
      </c>
      <c r="E761" s="88">
        <f t="shared" si="57"/>
        <v>1.63561941286376</v>
      </c>
      <c r="F761" s="88">
        <f t="shared" si="61"/>
        <v>2.6752508637367911</v>
      </c>
      <c r="G761" s="88">
        <f t="shared" si="58"/>
        <v>8.89453125</v>
      </c>
      <c r="H761" s="88">
        <f t="shared" si="59"/>
        <v>8.89453125</v>
      </c>
      <c r="I761" s="88">
        <f t="shared" si="60"/>
        <v>0.11242863416776461</v>
      </c>
      <c r="J761" s="88">
        <v>759</v>
      </c>
    </row>
    <row r="762" spans="1:10">
      <c r="A762" s="88">
        <v>1997</v>
      </c>
      <c r="B762" s="88">
        <v>9</v>
      </c>
      <c r="C762" s="88">
        <v>59.7</v>
      </c>
      <c r="D762" t="s">
        <v>1446</v>
      </c>
      <c r="E762" s="88">
        <f t="shared" si="57"/>
        <v>1.5348032045918349</v>
      </c>
      <c r="F762" s="88">
        <f t="shared" si="61"/>
        <v>2.3556208768253661</v>
      </c>
      <c r="G762" s="88">
        <f t="shared" si="58"/>
        <v>8.90625</v>
      </c>
      <c r="H762" s="88">
        <f t="shared" si="59"/>
        <v>8.90625</v>
      </c>
      <c r="I762" s="88">
        <f t="shared" si="60"/>
        <v>0.11228070175438597</v>
      </c>
      <c r="J762" s="88">
        <v>760</v>
      </c>
    </row>
    <row r="763" spans="1:10">
      <c r="A763" s="88">
        <v>1997</v>
      </c>
      <c r="B763" s="88">
        <v>10</v>
      </c>
      <c r="C763" s="88">
        <v>32.799999999999997</v>
      </c>
      <c r="D763" t="s">
        <v>1447</v>
      </c>
      <c r="E763" s="88">
        <f t="shared" si="57"/>
        <v>0.57162364387581821</v>
      </c>
      <c r="F763" s="88">
        <f t="shared" si="61"/>
        <v>0.32675359023786826</v>
      </c>
      <c r="G763" s="88">
        <f t="shared" si="58"/>
        <v>8.91796875</v>
      </c>
      <c r="H763" s="88">
        <f t="shared" si="59"/>
        <v>8.91796875</v>
      </c>
      <c r="I763" s="88">
        <f t="shared" si="60"/>
        <v>0.11213315812527376</v>
      </c>
      <c r="J763" s="88">
        <v>761</v>
      </c>
    </row>
    <row r="764" spans="1:10">
      <c r="A764" s="88">
        <v>1997</v>
      </c>
      <c r="B764" s="88">
        <v>11</v>
      </c>
      <c r="C764" s="88">
        <v>50.4</v>
      </c>
      <c r="D764" t="s">
        <v>1448</v>
      </c>
      <c r="E764" s="88">
        <f t="shared" si="57"/>
        <v>0.45417984313060089</v>
      </c>
      <c r="F764" s="88">
        <f t="shared" si="61"/>
        <v>0.20627932990613723</v>
      </c>
      <c r="G764" s="88">
        <f t="shared" si="58"/>
        <v>8.9296875</v>
      </c>
      <c r="H764" s="88">
        <f t="shared" si="59"/>
        <v>8.9296875</v>
      </c>
      <c r="I764" s="88">
        <f t="shared" si="60"/>
        <v>0.11198600174978128</v>
      </c>
      <c r="J764" s="88">
        <v>762</v>
      </c>
    </row>
    <row r="765" spans="1:10">
      <c r="A765" s="88">
        <v>1997</v>
      </c>
      <c r="B765" s="88">
        <v>12</v>
      </c>
      <c r="C765" s="88">
        <v>55.5</v>
      </c>
      <c r="D765" t="s">
        <v>1449</v>
      </c>
      <c r="E765" s="88">
        <f t="shared" si="57"/>
        <v>0.76939390970980281</v>
      </c>
      <c r="F765" s="88">
        <f t="shared" si="61"/>
        <v>0.59196698829853622</v>
      </c>
      <c r="G765" s="88">
        <f t="shared" si="58"/>
        <v>8.94140625</v>
      </c>
      <c r="H765" s="88">
        <f t="shared" si="59"/>
        <v>8.94140625</v>
      </c>
      <c r="I765" s="88">
        <f t="shared" si="60"/>
        <v>0.11183923110528615</v>
      </c>
      <c r="J765" s="88">
        <v>763</v>
      </c>
    </row>
    <row r="766" spans="1:10">
      <c r="A766" s="88">
        <v>1998</v>
      </c>
      <c r="B766" s="88">
        <v>1</v>
      </c>
      <c r="C766" s="88">
        <v>44.5</v>
      </c>
      <c r="D766" t="s">
        <v>1450</v>
      </c>
      <c r="E766" s="88">
        <f t="shared" si="57"/>
        <v>0.92840729747655149</v>
      </c>
      <c r="F766" s="88">
        <f t="shared" si="61"/>
        <v>0.86194011000771398</v>
      </c>
      <c r="G766" s="88">
        <f t="shared" si="58"/>
        <v>8.953125</v>
      </c>
      <c r="H766" s="88">
        <f t="shared" si="59"/>
        <v>8.953125</v>
      </c>
      <c r="I766" s="88">
        <f t="shared" si="60"/>
        <v>0.11169284467713787</v>
      </c>
      <c r="J766" s="88">
        <v>764</v>
      </c>
    </row>
    <row r="767" spans="1:10">
      <c r="A767" s="88">
        <v>1998</v>
      </c>
      <c r="B767" s="88">
        <v>2</v>
      </c>
      <c r="C767" s="88">
        <v>50.2</v>
      </c>
      <c r="D767" t="s">
        <v>1451</v>
      </c>
      <c r="E767" s="88">
        <f t="shared" si="57"/>
        <v>1.2469108552579844</v>
      </c>
      <c r="F767" s="88">
        <f t="shared" si="61"/>
        <v>1.554786680960198</v>
      </c>
      <c r="G767" s="88">
        <f t="shared" si="58"/>
        <v>8.96484375</v>
      </c>
      <c r="H767" s="88">
        <f t="shared" si="59"/>
        <v>8.96484375</v>
      </c>
      <c r="I767" s="88">
        <f t="shared" si="60"/>
        <v>0.11154684095860566</v>
      </c>
      <c r="J767" s="88">
        <v>765</v>
      </c>
    </row>
    <row r="768" spans="1:10">
      <c r="A768" s="88">
        <v>1998</v>
      </c>
      <c r="B768" s="88">
        <v>3</v>
      </c>
      <c r="C768" s="88">
        <v>82</v>
      </c>
      <c r="D768" t="s">
        <v>1452</v>
      </c>
      <c r="E768" s="88">
        <f t="shared" si="57"/>
        <v>0.48639638048732597</v>
      </c>
      <c r="F768" s="88">
        <f t="shared" si="61"/>
        <v>0.23658143895117159</v>
      </c>
      <c r="G768" s="88">
        <f t="shared" si="58"/>
        <v>8.9765625</v>
      </c>
      <c r="H768" s="88">
        <f t="shared" si="59"/>
        <v>8.9765625</v>
      </c>
      <c r="I768" s="88">
        <f t="shared" si="60"/>
        <v>0.1114012184508268</v>
      </c>
      <c r="J768" s="88">
        <v>766</v>
      </c>
    </row>
    <row r="769" spans="1:10">
      <c r="A769" s="88">
        <v>1998</v>
      </c>
      <c r="B769" s="88">
        <v>4</v>
      </c>
      <c r="C769" s="88">
        <v>70.599999999999994</v>
      </c>
      <c r="D769" t="s">
        <v>1453</v>
      </c>
      <c r="E769" s="88">
        <f t="shared" si="57"/>
        <v>0.74338164915169525</v>
      </c>
      <c r="F769" s="88">
        <f t="shared" si="61"/>
        <v>0.55261627629549415</v>
      </c>
      <c r="G769" s="88">
        <f t="shared" si="58"/>
        <v>8.98828125</v>
      </c>
      <c r="H769" s="88">
        <f t="shared" si="59"/>
        <v>8.98828125</v>
      </c>
      <c r="I769" s="88">
        <f t="shared" si="60"/>
        <v>0.11125597566275533</v>
      </c>
      <c r="J769" s="88">
        <v>767</v>
      </c>
    </row>
    <row r="770" spans="1:10">
      <c r="A770" s="88">
        <v>1998</v>
      </c>
      <c r="B770" s="88">
        <v>5</v>
      </c>
      <c r="C770" s="88">
        <v>74</v>
      </c>
      <c r="D770" t="s">
        <v>1454</v>
      </c>
      <c r="E770" s="88">
        <f t="shared" si="57"/>
        <v>1.3092420997636205</v>
      </c>
      <c r="F770" s="88">
        <f t="shared" si="61"/>
        <v>1.7141148757934539</v>
      </c>
      <c r="G770" s="88">
        <f t="shared" si="58"/>
        <v>9</v>
      </c>
      <c r="H770" s="88">
        <f t="shared" si="59"/>
        <v>9</v>
      </c>
      <c r="I770" s="88">
        <f t="shared" si="60"/>
        <v>0.1111111111111111</v>
      </c>
      <c r="J770" s="88">
        <v>768</v>
      </c>
    </row>
    <row r="771" spans="1:10">
      <c r="A771" s="88">
        <v>1998</v>
      </c>
      <c r="B771" s="88">
        <v>6</v>
      </c>
      <c r="C771" s="88">
        <v>90.5</v>
      </c>
      <c r="D771" t="s">
        <v>1455</v>
      </c>
      <c r="E771" s="88">
        <f t="shared" ref="E771:E834" si="62">(2*IMABS(D771))/COUNT($C$2:$C$1025)</f>
        <v>2.6670671639396808</v>
      </c>
      <c r="F771" s="88">
        <f t="shared" si="61"/>
        <v>7.1132472569652521</v>
      </c>
      <c r="G771" s="88">
        <f t="shared" si="58"/>
        <v>9.01171875</v>
      </c>
      <c r="H771" s="88">
        <f t="shared" si="59"/>
        <v>9.01171875</v>
      </c>
      <c r="I771" s="88">
        <f t="shared" si="60"/>
        <v>0.11096662332032943</v>
      </c>
      <c r="J771" s="88">
        <v>769</v>
      </c>
    </row>
    <row r="772" spans="1:10">
      <c r="A772" s="88">
        <v>1998</v>
      </c>
      <c r="B772" s="88">
        <v>7</v>
      </c>
      <c r="C772" s="88">
        <v>96.7</v>
      </c>
      <c r="D772" t="s">
        <v>1456</v>
      </c>
      <c r="E772" s="88">
        <f t="shared" si="62"/>
        <v>2.0757558524922008</v>
      </c>
      <c r="F772" s="88">
        <f t="shared" si="61"/>
        <v>4.3087623591556232</v>
      </c>
      <c r="G772" s="88">
        <f t="shared" ref="G772:G835" si="63">G771+$K$8</f>
        <v>9.0234375</v>
      </c>
      <c r="H772" s="88">
        <f t="shared" ref="H772:H835" si="64">J772/(1024/2)*$K$2</f>
        <v>9.0234375</v>
      </c>
      <c r="I772" s="88">
        <f t="shared" ref="I772:I835" si="65">1/H772</f>
        <v>0.11082251082251082</v>
      </c>
      <c r="J772" s="88">
        <v>770</v>
      </c>
    </row>
    <row r="773" spans="1:10">
      <c r="A773" s="88">
        <v>1998</v>
      </c>
      <c r="B773" s="88">
        <v>8</v>
      </c>
      <c r="C773" s="88">
        <v>121.1</v>
      </c>
      <c r="D773" t="s">
        <v>1457</v>
      </c>
      <c r="E773" s="88">
        <f t="shared" si="62"/>
        <v>1.3991613173010136</v>
      </c>
      <c r="F773" s="88">
        <f t="shared" si="61"/>
        <v>1.9576523918315076</v>
      </c>
      <c r="G773" s="88">
        <f t="shared" si="63"/>
        <v>9.03515625</v>
      </c>
      <c r="H773" s="88">
        <f t="shared" si="64"/>
        <v>9.03515625</v>
      </c>
      <c r="I773" s="88">
        <f t="shared" si="65"/>
        <v>0.11067877215737137</v>
      </c>
      <c r="J773" s="88">
        <v>771</v>
      </c>
    </row>
    <row r="774" spans="1:10">
      <c r="A774" s="88">
        <v>1998</v>
      </c>
      <c r="B774" s="88">
        <v>9</v>
      </c>
      <c r="C774" s="88">
        <v>132</v>
      </c>
      <c r="D774" t="s">
        <v>1458</v>
      </c>
      <c r="E774" s="88">
        <f t="shared" si="62"/>
        <v>0.23771067953364552</v>
      </c>
      <c r="F774" s="88">
        <f t="shared" si="61"/>
        <v>5.6506367164347523E-2</v>
      </c>
      <c r="G774" s="88">
        <f t="shared" si="63"/>
        <v>9.046875</v>
      </c>
      <c r="H774" s="88">
        <f t="shared" si="64"/>
        <v>9.046875</v>
      </c>
      <c r="I774" s="88">
        <f t="shared" si="65"/>
        <v>0.11053540587219343</v>
      </c>
      <c r="J774" s="88">
        <v>772</v>
      </c>
    </row>
    <row r="775" spans="1:10">
      <c r="A775" s="88">
        <v>1998</v>
      </c>
      <c r="B775" s="88">
        <v>10</v>
      </c>
      <c r="C775" s="88">
        <v>78.5</v>
      </c>
      <c r="D775" t="s">
        <v>1459</v>
      </c>
      <c r="E775" s="88">
        <f t="shared" si="62"/>
        <v>0.70709127961192619</v>
      </c>
      <c r="F775" s="88">
        <f t="shared" si="61"/>
        <v>0.49997807770323122</v>
      </c>
      <c r="G775" s="88">
        <f t="shared" si="63"/>
        <v>9.05859375</v>
      </c>
      <c r="H775" s="88">
        <f t="shared" si="64"/>
        <v>9.05859375</v>
      </c>
      <c r="I775" s="88">
        <f t="shared" si="65"/>
        <v>0.11039241052177663</v>
      </c>
      <c r="J775" s="88">
        <v>773</v>
      </c>
    </row>
    <row r="776" spans="1:10">
      <c r="A776" s="88">
        <v>1998</v>
      </c>
      <c r="B776" s="88">
        <v>11</v>
      </c>
      <c r="C776" s="88">
        <v>97.3</v>
      </c>
      <c r="D776" t="s">
        <v>1460</v>
      </c>
      <c r="E776" s="88">
        <f t="shared" si="62"/>
        <v>2.0422323944278267</v>
      </c>
      <c r="F776" s="88">
        <f t="shared" ref="F776:F839" si="66">E776^2</f>
        <v>4.1707131528504142</v>
      </c>
      <c r="G776" s="88">
        <f t="shared" si="63"/>
        <v>9.0703125</v>
      </c>
      <c r="H776" s="88">
        <f t="shared" si="64"/>
        <v>9.0703125</v>
      </c>
      <c r="I776" s="88">
        <f t="shared" si="65"/>
        <v>0.11024978466838932</v>
      </c>
      <c r="J776" s="88">
        <v>774</v>
      </c>
    </row>
    <row r="777" spans="1:10">
      <c r="A777" s="88">
        <v>1998</v>
      </c>
      <c r="B777" s="88">
        <v>12</v>
      </c>
      <c r="C777" s="88">
        <v>119.2</v>
      </c>
      <c r="D777" t="s">
        <v>1461</v>
      </c>
      <c r="E777" s="88">
        <f t="shared" si="62"/>
        <v>0.13485828569839911</v>
      </c>
      <c r="F777" s="88">
        <f t="shared" si="66"/>
        <v>1.8186757221511037E-2</v>
      </c>
      <c r="G777" s="88">
        <f t="shared" si="63"/>
        <v>9.08203125</v>
      </c>
      <c r="H777" s="88">
        <f t="shared" si="64"/>
        <v>9.08203125</v>
      </c>
      <c r="I777" s="88">
        <f t="shared" si="65"/>
        <v>0.11010752688172043</v>
      </c>
      <c r="J777" s="88">
        <v>775</v>
      </c>
    </row>
    <row r="778" spans="1:10">
      <c r="A778" s="88">
        <v>1999</v>
      </c>
      <c r="B778" s="88">
        <v>1</v>
      </c>
      <c r="C778" s="88">
        <v>86</v>
      </c>
      <c r="D778" t="s">
        <v>1462</v>
      </c>
      <c r="E778" s="88">
        <f t="shared" si="62"/>
        <v>0.60975780076988784</v>
      </c>
      <c r="F778" s="88">
        <f t="shared" si="66"/>
        <v>0.37180457559973024</v>
      </c>
      <c r="G778" s="88">
        <f t="shared" si="63"/>
        <v>9.09375</v>
      </c>
      <c r="H778" s="88">
        <f t="shared" si="64"/>
        <v>9.09375</v>
      </c>
      <c r="I778" s="88">
        <f t="shared" si="65"/>
        <v>0.10996563573883161</v>
      </c>
      <c r="J778" s="88">
        <v>776</v>
      </c>
    </row>
    <row r="779" spans="1:10">
      <c r="A779" s="88">
        <v>1999</v>
      </c>
      <c r="B779" s="88">
        <v>2</v>
      </c>
      <c r="C779" s="88">
        <v>98</v>
      </c>
      <c r="D779" t="s">
        <v>1463</v>
      </c>
      <c r="E779" s="88">
        <f t="shared" si="62"/>
        <v>1.1824502492804516</v>
      </c>
      <c r="F779" s="88">
        <f t="shared" si="66"/>
        <v>1.3981885920234021</v>
      </c>
      <c r="G779" s="88">
        <f t="shared" si="63"/>
        <v>9.10546875</v>
      </c>
      <c r="H779" s="88">
        <f t="shared" si="64"/>
        <v>9.10546875</v>
      </c>
      <c r="I779" s="88">
        <f t="shared" si="65"/>
        <v>0.10982410982410983</v>
      </c>
      <c r="J779" s="88">
        <v>777</v>
      </c>
    </row>
    <row r="780" spans="1:10">
      <c r="A780" s="88">
        <v>1999</v>
      </c>
      <c r="B780" s="88">
        <v>3</v>
      </c>
      <c r="C780" s="88">
        <v>103.5</v>
      </c>
      <c r="D780" t="s">
        <v>1464</v>
      </c>
      <c r="E780" s="88">
        <f t="shared" si="62"/>
        <v>1.0448630692509031</v>
      </c>
      <c r="F780" s="88">
        <f t="shared" si="66"/>
        <v>1.0917388334844176</v>
      </c>
      <c r="G780" s="88">
        <f t="shared" si="63"/>
        <v>9.1171875</v>
      </c>
      <c r="H780" s="88">
        <f t="shared" si="64"/>
        <v>9.1171875</v>
      </c>
      <c r="I780" s="88">
        <f t="shared" si="65"/>
        <v>0.10968294772922023</v>
      </c>
      <c r="J780" s="88">
        <v>778</v>
      </c>
    </row>
    <row r="781" spans="1:10">
      <c r="A781" s="88">
        <v>1999</v>
      </c>
      <c r="B781" s="88">
        <v>4</v>
      </c>
      <c r="C781" s="88">
        <v>93.6</v>
      </c>
      <c r="D781" t="s">
        <v>1465</v>
      </c>
      <c r="E781" s="88">
        <f t="shared" si="62"/>
        <v>1.300489383573149</v>
      </c>
      <c r="F781" s="88">
        <f t="shared" si="66"/>
        <v>1.6912726367864692</v>
      </c>
      <c r="G781" s="88">
        <f t="shared" si="63"/>
        <v>9.12890625</v>
      </c>
      <c r="H781" s="88">
        <f t="shared" si="64"/>
        <v>9.12890625</v>
      </c>
      <c r="I781" s="88">
        <f t="shared" si="65"/>
        <v>0.10954214805305948</v>
      </c>
      <c r="J781" s="88">
        <v>779</v>
      </c>
    </row>
    <row r="782" spans="1:10">
      <c r="A782" s="88">
        <v>1999</v>
      </c>
      <c r="B782" s="88">
        <v>5</v>
      </c>
      <c r="C782" s="88">
        <v>149.6</v>
      </c>
      <c r="D782" t="s">
        <v>1466</v>
      </c>
      <c r="E782" s="88">
        <f t="shared" si="62"/>
        <v>1.1052451138875339</v>
      </c>
      <c r="F782" s="88">
        <f t="shared" si="66"/>
        <v>1.2215667617722676</v>
      </c>
      <c r="G782" s="88">
        <f t="shared" si="63"/>
        <v>9.140625</v>
      </c>
      <c r="H782" s="88">
        <f t="shared" si="64"/>
        <v>9.140625</v>
      </c>
      <c r="I782" s="88">
        <f t="shared" si="65"/>
        <v>0.1094017094017094</v>
      </c>
      <c r="J782" s="88">
        <v>780</v>
      </c>
    </row>
    <row r="783" spans="1:10">
      <c r="A783" s="88">
        <v>1999</v>
      </c>
      <c r="B783" s="88">
        <v>6</v>
      </c>
      <c r="C783" s="88">
        <v>207.2</v>
      </c>
      <c r="D783" t="s">
        <v>1467</v>
      </c>
      <c r="E783" s="88">
        <f t="shared" si="62"/>
        <v>0.71460606907001345</v>
      </c>
      <c r="F783" s="88">
        <f t="shared" si="66"/>
        <v>0.51066183395169684</v>
      </c>
      <c r="G783" s="88">
        <f t="shared" si="63"/>
        <v>9.15234375</v>
      </c>
      <c r="H783" s="88">
        <f t="shared" si="64"/>
        <v>9.15234375</v>
      </c>
      <c r="I783" s="88">
        <f t="shared" si="65"/>
        <v>0.10926163038839096</v>
      </c>
      <c r="J783" s="88">
        <v>781</v>
      </c>
    </row>
    <row r="784" spans="1:10">
      <c r="A784" s="88">
        <v>1999</v>
      </c>
      <c r="B784" s="88">
        <v>7</v>
      </c>
      <c r="C784" s="88">
        <v>173.5</v>
      </c>
      <c r="D784" t="s">
        <v>1468</v>
      </c>
      <c r="E784" s="88">
        <f t="shared" si="62"/>
        <v>1.553259804191887</v>
      </c>
      <c r="F784" s="88">
        <f t="shared" si="66"/>
        <v>2.4126160193182193</v>
      </c>
      <c r="G784" s="88">
        <f t="shared" si="63"/>
        <v>9.1640625</v>
      </c>
      <c r="H784" s="88">
        <f t="shared" si="64"/>
        <v>9.1640625</v>
      </c>
      <c r="I784" s="88">
        <f t="shared" si="65"/>
        <v>0.10912190963341858</v>
      </c>
      <c r="J784" s="88">
        <v>782</v>
      </c>
    </row>
    <row r="785" spans="1:10">
      <c r="A785" s="88">
        <v>1999</v>
      </c>
      <c r="B785" s="88">
        <v>8</v>
      </c>
      <c r="C785" s="88">
        <v>142.30000000000001</v>
      </c>
      <c r="D785" t="s">
        <v>1469</v>
      </c>
      <c r="E785" s="88">
        <f t="shared" si="62"/>
        <v>0.84117861650665504</v>
      </c>
      <c r="F785" s="88">
        <f t="shared" si="66"/>
        <v>0.70758146486805018</v>
      </c>
      <c r="G785" s="88">
        <f t="shared" si="63"/>
        <v>9.17578125</v>
      </c>
      <c r="H785" s="88">
        <f t="shared" si="64"/>
        <v>9.17578125</v>
      </c>
      <c r="I785" s="88">
        <f t="shared" si="65"/>
        <v>0.10898254576415496</v>
      </c>
      <c r="J785" s="88">
        <v>783</v>
      </c>
    </row>
    <row r="786" spans="1:10">
      <c r="A786" s="88">
        <v>1999</v>
      </c>
      <c r="B786" s="88">
        <v>9</v>
      </c>
      <c r="C786" s="88">
        <v>106.3</v>
      </c>
      <c r="D786" t="s">
        <v>1470</v>
      </c>
      <c r="E786" s="88">
        <f t="shared" si="62"/>
        <v>0.63537238256372497</v>
      </c>
      <c r="F786" s="88">
        <f t="shared" si="66"/>
        <v>0.40369806452470447</v>
      </c>
      <c r="G786" s="88">
        <f t="shared" si="63"/>
        <v>9.1875</v>
      </c>
      <c r="H786" s="88">
        <f t="shared" si="64"/>
        <v>9.1875</v>
      </c>
      <c r="I786" s="88">
        <f t="shared" si="65"/>
        <v>0.10884353741496598</v>
      </c>
      <c r="J786" s="88">
        <v>784</v>
      </c>
    </row>
    <row r="787" spans="1:10">
      <c r="A787" s="88">
        <v>1999</v>
      </c>
      <c r="B787" s="88">
        <v>10</v>
      </c>
      <c r="C787" s="88">
        <v>168.7</v>
      </c>
      <c r="D787" t="s">
        <v>1471</v>
      </c>
      <c r="E787" s="88">
        <f t="shared" si="62"/>
        <v>2.4809888416683501</v>
      </c>
      <c r="F787" s="88">
        <f t="shared" si="66"/>
        <v>6.1553056324828619</v>
      </c>
      <c r="G787" s="88">
        <f t="shared" si="63"/>
        <v>9.19921875</v>
      </c>
      <c r="H787" s="88">
        <f t="shared" si="64"/>
        <v>9.19921875</v>
      </c>
      <c r="I787" s="88">
        <f t="shared" si="65"/>
        <v>0.10870488322717622</v>
      </c>
      <c r="J787" s="88">
        <v>785</v>
      </c>
    </row>
    <row r="788" spans="1:10">
      <c r="A788" s="88">
        <v>1999</v>
      </c>
      <c r="B788" s="88">
        <v>11</v>
      </c>
      <c r="C788" s="88">
        <v>188.3</v>
      </c>
      <c r="D788" t="s">
        <v>1472</v>
      </c>
      <c r="E788" s="88">
        <f t="shared" si="62"/>
        <v>1.8293303599425512</v>
      </c>
      <c r="F788" s="88">
        <f t="shared" si="66"/>
        <v>3.3464495658075442</v>
      </c>
      <c r="G788" s="88">
        <f t="shared" si="63"/>
        <v>9.2109375</v>
      </c>
      <c r="H788" s="88">
        <f t="shared" si="64"/>
        <v>9.2109375</v>
      </c>
      <c r="I788" s="88">
        <f t="shared" si="65"/>
        <v>0.1085665818490246</v>
      </c>
      <c r="J788" s="88">
        <v>786</v>
      </c>
    </row>
    <row r="789" spans="1:10">
      <c r="A789" s="88">
        <v>1999</v>
      </c>
      <c r="B789" s="88">
        <v>12</v>
      </c>
      <c r="C789" s="88">
        <v>116.8</v>
      </c>
      <c r="D789" t="s">
        <v>1473</v>
      </c>
      <c r="E789" s="88">
        <f t="shared" si="62"/>
        <v>1.045412676813062</v>
      </c>
      <c r="F789" s="88">
        <f t="shared" si="66"/>
        <v>1.0928876648414516</v>
      </c>
      <c r="G789" s="88">
        <f t="shared" si="63"/>
        <v>9.22265625</v>
      </c>
      <c r="H789" s="88">
        <f t="shared" si="64"/>
        <v>9.22265625</v>
      </c>
      <c r="I789" s="88">
        <f t="shared" si="65"/>
        <v>0.1084286319356205</v>
      </c>
      <c r="J789" s="88">
        <v>787</v>
      </c>
    </row>
    <row r="790" spans="1:10">
      <c r="A790" s="88">
        <v>2000</v>
      </c>
      <c r="B790" s="88">
        <v>1</v>
      </c>
      <c r="C790" s="88">
        <v>133.1</v>
      </c>
      <c r="D790" t="s">
        <v>1474</v>
      </c>
      <c r="E790" s="88">
        <f t="shared" si="62"/>
        <v>1.4506055054892033</v>
      </c>
      <c r="F790" s="88">
        <f t="shared" si="66"/>
        <v>2.104256332555587</v>
      </c>
      <c r="G790" s="88">
        <f t="shared" si="63"/>
        <v>9.234375</v>
      </c>
      <c r="H790" s="88">
        <f t="shared" si="64"/>
        <v>9.234375</v>
      </c>
      <c r="I790" s="88">
        <f t="shared" si="65"/>
        <v>0.10829103214890017</v>
      </c>
      <c r="J790" s="88">
        <v>788</v>
      </c>
    </row>
    <row r="791" spans="1:10">
      <c r="A791" s="88">
        <v>2000</v>
      </c>
      <c r="B791" s="88">
        <v>2</v>
      </c>
      <c r="C791" s="88">
        <v>165.7</v>
      </c>
      <c r="D791" t="s">
        <v>1475</v>
      </c>
      <c r="E791" s="88">
        <f t="shared" si="62"/>
        <v>1.5262903320993915</v>
      </c>
      <c r="F791" s="88">
        <f t="shared" si="66"/>
        <v>2.3295621778600708</v>
      </c>
      <c r="G791" s="88">
        <f t="shared" si="63"/>
        <v>9.24609375</v>
      </c>
      <c r="H791" s="88">
        <f t="shared" si="64"/>
        <v>9.24609375</v>
      </c>
      <c r="I791" s="88">
        <f t="shared" si="65"/>
        <v>0.10815378115758344</v>
      </c>
      <c r="J791" s="88">
        <v>789</v>
      </c>
    </row>
    <row r="792" spans="1:10">
      <c r="A792" s="88">
        <v>2000</v>
      </c>
      <c r="B792" s="88">
        <v>3</v>
      </c>
      <c r="C792" s="88">
        <v>217.7</v>
      </c>
      <c r="D792" t="s">
        <v>1476</v>
      </c>
      <c r="E792" s="88">
        <f t="shared" si="62"/>
        <v>1.7565802355421583</v>
      </c>
      <c r="F792" s="88">
        <f t="shared" si="66"/>
        <v>3.0855741238973442</v>
      </c>
      <c r="G792" s="88">
        <f t="shared" si="63"/>
        <v>9.2578125</v>
      </c>
      <c r="H792" s="88">
        <f t="shared" si="64"/>
        <v>9.2578125</v>
      </c>
      <c r="I792" s="88">
        <f t="shared" si="65"/>
        <v>0.1080168776371308</v>
      </c>
      <c r="J792" s="88">
        <v>790</v>
      </c>
    </row>
    <row r="793" spans="1:10">
      <c r="A793" s="88">
        <v>2000</v>
      </c>
      <c r="B793" s="88">
        <v>4</v>
      </c>
      <c r="C793" s="88">
        <v>191.5</v>
      </c>
      <c r="D793" t="s">
        <v>1477</v>
      </c>
      <c r="E793" s="88">
        <f t="shared" si="62"/>
        <v>0.83590811826620903</v>
      </c>
      <c r="F793" s="88">
        <f t="shared" si="66"/>
        <v>0.69874238218335449</v>
      </c>
      <c r="G793" s="88">
        <f t="shared" si="63"/>
        <v>9.26953125</v>
      </c>
      <c r="H793" s="88">
        <f t="shared" si="64"/>
        <v>9.26953125</v>
      </c>
      <c r="I793" s="88">
        <f t="shared" si="65"/>
        <v>0.10788032026970081</v>
      </c>
      <c r="J793" s="88">
        <v>791</v>
      </c>
    </row>
    <row r="794" spans="1:10">
      <c r="A794" s="88">
        <v>2000</v>
      </c>
      <c r="B794" s="88">
        <v>5</v>
      </c>
      <c r="C794" s="88">
        <v>165.9</v>
      </c>
      <c r="D794" t="s">
        <v>1478</v>
      </c>
      <c r="E794" s="88">
        <f t="shared" si="62"/>
        <v>1.8845510642312149</v>
      </c>
      <c r="F794" s="88">
        <f t="shared" si="66"/>
        <v>3.5515327136950048</v>
      </c>
      <c r="G794" s="88">
        <f t="shared" si="63"/>
        <v>9.28125</v>
      </c>
      <c r="H794" s="88">
        <f t="shared" si="64"/>
        <v>9.28125</v>
      </c>
      <c r="I794" s="88">
        <f t="shared" si="65"/>
        <v>0.10774410774410774</v>
      </c>
      <c r="J794" s="88">
        <v>792</v>
      </c>
    </row>
    <row r="795" spans="1:10">
      <c r="A795" s="88">
        <v>2000</v>
      </c>
      <c r="B795" s="88">
        <v>6</v>
      </c>
      <c r="C795" s="88">
        <v>188</v>
      </c>
      <c r="D795" t="s">
        <v>1479</v>
      </c>
      <c r="E795" s="88">
        <f t="shared" si="62"/>
        <v>1.9346477805195277</v>
      </c>
      <c r="F795" s="88">
        <f t="shared" si="66"/>
        <v>3.7428620346691344</v>
      </c>
      <c r="G795" s="88">
        <f t="shared" si="63"/>
        <v>9.29296875</v>
      </c>
      <c r="H795" s="88">
        <f t="shared" si="64"/>
        <v>9.29296875</v>
      </c>
      <c r="I795" s="88">
        <f t="shared" si="65"/>
        <v>0.10760823875577974</v>
      </c>
      <c r="J795" s="88">
        <v>793</v>
      </c>
    </row>
    <row r="796" spans="1:10">
      <c r="A796" s="88">
        <v>2000</v>
      </c>
      <c r="B796" s="88">
        <v>7</v>
      </c>
      <c r="C796" s="88">
        <v>244.3</v>
      </c>
      <c r="D796" t="s">
        <v>1480</v>
      </c>
      <c r="E796" s="88">
        <f t="shared" si="62"/>
        <v>0.56961127558925717</v>
      </c>
      <c r="F796" s="88">
        <f t="shared" si="66"/>
        <v>0.3244570052784207</v>
      </c>
      <c r="G796" s="88">
        <f t="shared" si="63"/>
        <v>9.3046875</v>
      </c>
      <c r="H796" s="88">
        <f t="shared" si="64"/>
        <v>9.3046875</v>
      </c>
      <c r="I796" s="88">
        <f t="shared" si="65"/>
        <v>0.10747271200671704</v>
      </c>
      <c r="J796" s="88">
        <v>794</v>
      </c>
    </row>
    <row r="797" spans="1:10">
      <c r="A797" s="88">
        <v>2000</v>
      </c>
      <c r="B797" s="88">
        <v>8</v>
      </c>
      <c r="C797" s="88">
        <v>180.5</v>
      </c>
      <c r="D797" t="s">
        <v>1481</v>
      </c>
      <c r="E797" s="88">
        <f t="shared" si="62"/>
        <v>1.2368167610891283</v>
      </c>
      <c r="F797" s="88">
        <f t="shared" si="66"/>
        <v>1.5297157005110018</v>
      </c>
      <c r="G797" s="88">
        <f t="shared" si="63"/>
        <v>9.31640625</v>
      </c>
      <c r="H797" s="88">
        <f t="shared" si="64"/>
        <v>9.31640625</v>
      </c>
      <c r="I797" s="88">
        <f t="shared" si="65"/>
        <v>0.10733752620545073</v>
      </c>
      <c r="J797" s="88">
        <v>795</v>
      </c>
    </row>
    <row r="798" spans="1:10">
      <c r="A798" s="88">
        <v>2000</v>
      </c>
      <c r="B798" s="88">
        <v>9</v>
      </c>
      <c r="C798" s="88">
        <v>156</v>
      </c>
      <c r="D798" t="s">
        <v>1482</v>
      </c>
      <c r="E798" s="88">
        <f t="shared" si="62"/>
        <v>0.62783981932940469</v>
      </c>
      <c r="F798" s="88">
        <f t="shared" si="66"/>
        <v>0.39418283873557952</v>
      </c>
      <c r="G798" s="88">
        <f t="shared" si="63"/>
        <v>9.328125</v>
      </c>
      <c r="H798" s="88">
        <f t="shared" si="64"/>
        <v>9.328125</v>
      </c>
      <c r="I798" s="88">
        <f t="shared" si="65"/>
        <v>0.10720268006700168</v>
      </c>
      <c r="J798" s="88">
        <v>796</v>
      </c>
    </row>
    <row r="799" spans="1:10">
      <c r="A799" s="88">
        <v>2000</v>
      </c>
      <c r="B799" s="88">
        <v>10</v>
      </c>
      <c r="C799" s="88">
        <v>141.6</v>
      </c>
      <c r="D799" t="s">
        <v>1483</v>
      </c>
      <c r="E799" s="88">
        <f t="shared" si="62"/>
        <v>2.1714689942404304</v>
      </c>
      <c r="F799" s="88">
        <f t="shared" si="66"/>
        <v>4.7152775929475466</v>
      </c>
      <c r="G799" s="88">
        <f t="shared" si="63"/>
        <v>9.33984375</v>
      </c>
      <c r="H799" s="88">
        <f t="shared" si="64"/>
        <v>9.33984375</v>
      </c>
      <c r="I799" s="88">
        <f t="shared" si="65"/>
        <v>0.10706817231283981</v>
      </c>
      <c r="J799" s="88">
        <v>797</v>
      </c>
    </row>
    <row r="800" spans="1:10">
      <c r="A800" s="88">
        <v>2000</v>
      </c>
      <c r="B800" s="88">
        <v>11</v>
      </c>
      <c r="C800" s="88">
        <v>158.1</v>
      </c>
      <c r="D800" t="s">
        <v>1484</v>
      </c>
      <c r="E800" s="88">
        <f t="shared" si="62"/>
        <v>1.7867811655045487</v>
      </c>
      <c r="F800" s="88">
        <f t="shared" si="66"/>
        <v>3.1925869334017936</v>
      </c>
      <c r="G800" s="88">
        <f t="shared" si="63"/>
        <v>9.3515625</v>
      </c>
      <c r="H800" s="88">
        <f t="shared" si="64"/>
        <v>9.3515625</v>
      </c>
      <c r="I800" s="88">
        <f t="shared" si="65"/>
        <v>0.10693400167084377</v>
      </c>
      <c r="J800" s="88">
        <v>798</v>
      </c>
    </row>
    <row r="801" spans="1:10">
      <c r="A801" s="88">
        <v>2000</v>
      </c>
      <c r="B801" s="88">
        <v>12</v>
      </c>
      <c r="C801" s="88">
        <v>143.30000000000001</v>
      </c>
      <c r="D801" t="s">
        <v>1485</v>
      </c>
      <c r="E801" s="88">
        <f t="shared" si="62"/>
        <v>1.0785629771031149</v>
      </c>
      <c r="F801" s="88">
        <f t="shared" si="66"/>
        <v>1.1632980955775343</v>
      </c>
      <c r="G801" s="88">
        <f t="shared" si="63"/>
        <v>9.36328125</v>
      </c>
      <c r="H801" s="88">
        <f t="shared" si="64"/>
        <v>9.36328125</v>
      </c>
      <c r="I801" s="88">
        <f t="shared" si="65"/>
        <v>0.10680016687526074</v>
      </c>
      <c r="J801" s="88">
        <v>799</v>
      </c>
    </row>
    <row r="802" spans="1:10">
      <c r="A802" s="88">
        <v>2001</v>
      </c>
      <c r="B802" s="88">
        <v>1</v>
      </c>
      <c r="C802" s="88">
        <v>142.6</v>
      </c>
      <c r="D802" t="s">
        <v>1486</v>
      </c>
      <c r="E802" s="88">
        <f t="shared" si="62"/>
        <v>1.1591899794586691</v>
      </c>
      <c r="F802" s="88">
        <f t="shared" si="66"/>
        <v>1.3437214084773896</v>
      </c>
      <c r="G802" s="88">
        <f t="shared" si="63"/>
        <v>9.375</v>
      </c>
      <c r="H802" s="88">
        <f t="shared" si="64"/>
        <v>9.375</v>
      </c>
      <c r="I802" s="88">
        <f t="shared" si="65"/>
        <v>0.10666666666666667</v>
      </c>
      <c r="J802" s="88">
        <v>800</v>
      </c>
    </row>
    <row r="803" spans="1:10">
      <c r="A803" s="88">
        <v>2001</v>
      </c>
      <c r="B803" s="88">
        <v>2</v>
      </c>
      <c r="C803" s="88">
        <v>121.5</v>
      </c>
      <c r="D803" t="s">
        <v>1487</v>
      </c>
      <c r="E803" s="88">
        <f t="shared" si="62"/>
        <v>2.5563461789438828</v>
      </c>
      <c r="F803" s="88">
        <f t="shared" si="66"/>
        <v>6.5349057866009899</v>
      </c>
      <c r="G803" s="88">
        <f t="shared" si="63"/>
        <v>9.38671875</v>
      </c>
      <c r="H803" s="88">
        <f t="shared" si="64"/>
        <v>9.38671875</v>
      </c>
      <c r="I803" s="88">
        <f t="shared" si="65"/>
        <v>0.10653349979192676</v>
      </c>
      <c r="J803" s="88">
        <v>801</v>
      </c>
    </row>
    <row r="804" spans="1:10">
      <c r="A804" s="88">
        <v>2001</v>
      </c>
      <c r="B804" s="88">
        <v>3</v>
      </c>
      <c r="C804" s="88">
        <v>165.8</v>
      </c>
      <c r="D804" t="s">
        <v>1488</v>
      </c>
      <c r="E804" s="88">
        <f t="shared" si="62"/>
        <v>0.65698686363074421</v>
      </c>
      <c r="F804" s="88">
        <f t="shared" si="66"/>
        <v>0.4316317389833621</v>
      </c>
      <c r="G804" s="88">
        <f t="shared" si="63"/>
        <v>9.3984375</v>
      </c>
      <c r="H804" s="88">
        <f t="shared" si="64"/>
        <v>9.3984375</v>
      </c>
      <c r="I804" s="88">
        <f t="shared" si="65"/>
        <v>0.10640066500415628</v>
      </c>
      <c r="J804" s="88">
        <v>802</v>
      </c>
    </row>
    <row r="805" spans="1:10">
      <c r="A805" s="88">
        <v>2001</v>
      </c>
      <c r="B805" s="88">
        <v>4</v>
      </c>
      <c r="C805" s="88">
        <v>161.69999999999999</v>
      </c>
      <c r="D805" t="s">
        <v>1489</v>
      </c>
      <c r="E805" s="88">
        <f t="shared" si="62"/>
        <v>1.1589816727468778</v>
      </c>
      <c r="F805" s="88">
        <f t="shared" si="66"/>
        <v>1.343238517763151</v>
      </c>
      <c r="G805" s="88">
        <f t="shared" si="63"/>
        <v>9.41015625</v>
      </c>
      <c r="H805" s="88">
        <f t="shared" si="64"/>
        <v>9.41015625</v>
      </c>
      <c r="I805" s="88">
        <f t="shared" si="65"/>
        <v>0.10626816106268161</v>
      </c>
      <c r="J805" s="88">
        <v>803</v>
      </c>
    </row>
    <row r="806" spans="1:10">
      <c r="A806" s="88">
        <v>2001</v>
      </c>
      <c r="B806" s="88">
        <v>5</v>
      </c>
      <c r="C806" s="88">
        <v>142.1</v>
      </c>
      <c r="D806" t="s">
        <v>1490</v>
      </c>
      <c r="E806" s="88">
        <f t="shared" si="62"/>
        <v>1.1592784657060486</v>
      </c>
      <c r="F806" s="88">
        <f t="shared" si="66"/>
        <v>1.3439265610497702</v>
      </c>
      <c r="G806" s="88">
        <f t="shared" si="63"/>
        <v>9.421875</v>
      </c>
      <c r="H806" s="88">
        <f t="shared" si="64"/>
        <v>9.421875</v>
      </c>
      <c r="I806" s="88">
        <f t="shared" si="65"/>
        <v>0.10613598673300166</v>
      </c>
      <c r="J806" s="88">
        <v>804</v>
      </c>
    </row>
    <row r="807" spans="1:10">
      <c r="A807" s="88">
        <v>2001</v>
      </c>
      <c r="B807" s="88">
        <v>6</v>
      </c>
      <c r="C807" s="88">
        <v>202.9</v>
      </c>
      <c r="D807" t="s">
        <v>1491</v>
      </c>
      <c r="E807" s="88">
        <f t="shared" si="62"/>
        <v>1.9024320192534629</v>
      </c>
      <c r="F807" s="88">
        <f t="shared" si="66"/>
        <v>3.6192475878808086</v>
      </c>
      <c r="G807" s="88">
        <f t="shared" si="63"/>
        <v>9.43359375</v>
      </c>
      <c r="H807" s="88">
        <f t="shared" si="64"/>
        <v>9.43359375</v>
      </c>
      <c r="I807" s="88">
        <f t="shared" si="65"/>
        <v>0.10600414078674948</v>
      </c>
      <c r="J807" s="88">
        <v>805</v>
      </c>
    </row>
    <row r="808" spans="1:10">
      <c r="A808" s="88">
        <v>2001</v>
      </c>
      <c r="B808" s="88">
        <v>7</v>
      </c>
      <c r="C808" s="88">
        <v>123</v>
      </c>
      <c r="D808" t="s">
        <v>1492</v>
      </c>
      <c r="E808" s="88">
        <f t="shared" si="62"/>
        <v>0.95529468083511593</v>
      </c>
      <c r="F808" s="88">
        <f t="shared" si="66"/>
        <v>0.91258792723186599</v>
      </c>
      <c r="G808" s="88">
        <f t="shared" si="63"/>
        <v>9.4453125</v>
      </c>
      <c r="H808" s="88">
        <f t="shared" si="64"/>
        <v>9.4453125</v>
      </c>
      <c r="I808" s="88">
        <f t="shared" si="65"/>
        <v>0.10587262200165426</v>
      </c>
      <c r="J808" s="88">
        <v>806</v>
      </c>
    </row>
    <row r="809" spans="1:10">
      <c r="A809" s="88">
        <v>2001</v>
      </c>
      <c r="B809" s="88">
        <v>8</v>
      </c>
      <c r="C809" s="88">
        <v>161.5</v>
      </c>
      <c r="D809" t="s">
        <v>1493</v>
      </c>
      <c r="E809" s="88">
        <f t="shared" si="62"/>
        <v>1.5888475447319657</v>
      </c>
      <c r="F809" s="88">
        <f t="shared" si="66"/>
        <v>2.5244365204007955</v>
      </c>
      <c r="G809" s="88">
        <f t="shared" si="63"/>
        <v>9.45703125</v>
      </c>
      <c r="H809" s="88">
        <f t="shared" si="64"/>
        <v>9.45703125</v>
      </c>
      <c r="I809" s="88">
        <f t="shared" si="65"/>
        <v>0.10574142916150352</v>
      </c>
      <c r="J809" s="88">
        <v>807</v>
      </c>
    </row>
    <row r="810" spans="1:10">
      <c r="A810" s="88">
        <v>2001</v>
      </c>
      <c r="B810" s="88">
        <v>9</v>
      </c>
      <c r="C810" s="88">
        <v>238.2</v>
      </c>
      <c r="D810" t="s">
        <v>1494</v>
      </c>
      <c r="E810" s="88">
        <f t="shared" si="62"/>
        <v>0.33889856431175125</v>
      </c>
      <c r="F810" s="88">
        <f t="shared" si="66"/>
        <v>0.1148522368925662</v>
      </c>
      <c r="G810" s="88">
        <f t="shared" si="63"/>
        <v>9.46875</v>
      </c>
      <c r="H810" s="88">
        <f t="shared" si="64"/>
        <v>9.46875</v>
      </c>
      <c r="I810" s="88">
        <f t="shared" si="65"/>
        <v>0.10561056105610561</v>
      </c>
      <c r="J810" s="88">
        <v>808</v>
      </c>
    </row>
    <row r="811" spans="1:10">
      <c r="A811" s="88">
        <v>2001</v>
      </c>
      <c r="B811" s="88">
        <v>10</v>
      </c>
      <c r="C811" s="88">
        <v>194.1</v>
      </c>
      <c r="D811" t="s">
        <v>1495</v>
      </c>
      <c r="E811" s="88">
        <f t="shared" si="62"/>
        <v>1.3621743487555247</v>
      </c>
      <c r="F811" s="88">
        <f t="shared" si="66"/>
        <v>1.8555189564075378</v>
      </c>
      <c r="G811" s="88">
        <f t="shared" si="63"/>
        <v>9.48046875</v>
      </c>
      <c r="H811" s="88">
        <f t="shared" si="64"/>
        <v>9.48046875</v>
      </c>
      <c r="I811" s="88">
        <f t="shared" si="65"/>
        <v>0.10548001648125258</v>
      </c>
      <c r="J811" s="88">
        <v>809</v>
      </c>
    </row>
    <row r="812" spans="1:10">
      <c r="A812" s="88">
        <v>2001</v>
      </c>
      <c r="B812" s="88">
        <v>11</v>
      </c>
      <c r="C812" s="88">
        <v>176.6</v>
      </c>
      <c r="D812" t="s">
        <v>1496</v>
      </c>
      <c r="E812" s="88">
        <f t="shared" si="62"/>
        <v>0.46326766301091765</v>
      </c>
      <c r="F812" s="88">
        <f t="shared" si="66"/>
        <v>0.21461692759159715</v>
      </c>
      <c r="G812" s="88">
        <f t="shared" si="63"/>
        <v>9.4921875</v>
      </c>
      <c r="H812" s="88">
        <f t="shared" si="64"/>
        <v>9.4921875</v>
      </c>
      <c r="I812" s="88">
        <f t="shared" si="65"/>
        <v>0.10534979423868313</v>
      </c>
      <c r="J812" s="88">
        <v>810</v>
      </c>
    </row>
    <row r="813" spans="1:10">
      <c r="A813" s="88">
        <v>2001</v>
      </c>
      <c r="B813" s="88">
        <v>12</v>
      </c>
      <c r="C813" s="88">
        <v>213.4</v>
      </c>
      <c r="D813" t="s">
        <v>1497</v>
      </c>
      <c r="E813" s="88">
        <f t="shared" si="62"/>
        <v>2.466178528785985</v>
      </c>
      <c r="F813" s="88">
        <f t="shared" si="66"/>
        <v>6.0820365358450053</v>
      </c>
      <c r="G813" s="88">
        <f t="shared" si="63"/>
        <v>9.50390625</v>
      </c>
      <c r="H813" s="88">
        <f t="shared" si="64"/>
        <v>9.50390625</v>
      </c>
      <c r="I813" s="88">
        <f t="shared" si="65"/>
        <v>0.10521989313604603</v>
      </c>
      <c r="J813" s="88">
        <v>811</v>
      </c>
    </row>
    <row r="814" spans="1:10">
      <c r="A814" s="88">
        <v>2002</v>
      </c>
      <c r="B814" s="88">
        <v>1</v>
      </c>
      <c r="C814" s="88">
        <v>184.6</v>
      </c>
      <c r="D814" t="s">
        <v>1498</v>
      </c>
      <c r="E814" s="88">
        <f t="shared" si="62"/>
        <v>2.0313354271961757</v>
      </c>
      <c r="F814" s="88">
        <f t="shared" si="66"/>
        <v>4.1263236177822691</v>
      </c>
      <c r="G814" s="88">
        <f t="shared" si="63"/>
        <v>9.515625</v>
      </c>
      <c r="H814" s="88">
        <f t="shared" si="64"/>
        <v>9.515625</v>
      </c>
      <c r="I814" s="88">
        <f t="shared" si="65"/>
        <v>0.10509031198686371</v>
      </c>
      <c r="J814" s="88">
        <v>812</v>
      </c>
    </row>
    <row r="815" spans="1:10">
      <c r="A815" s="88">
        <v>2002</v>
      </c>
      <c r="B815" s="88">
        <v>2</v>
      </c>
      <c r="C815" s="88">
        <v>170.2</v>
      </c>
      <c r="D815" t="s">
        <v>1499</v>
      </c>
      <c r="E815" s="88">
        <f t="shared" si="62"/>
        <v>1.7846507077078837</v>
      </c>
      <c r="F815" s="88">
        <f t="shared" si="66"/>
        <v>3.1849781485222501</v>
      </c>
      <c r="G815" s="88">
        <f t="shared" si="63"/>
        <v>9.52734375</v>
      </c>
      <c r="H815" s="88">
        <f t="shared" si="64"/>
        <v>9.52734375</v>
      </c>
      <c r="I815" s="88">
        <f t="shared" si="65"/>
        <v>0.1049610496104961</v>
      </c>
      <c r="J815" s="88">
        <v>813</v>
      </c>
    </row>
    <row r="816" spans="1:10">
      <c r="A816" s="88">
        <v>2002</v>
      </c>
      <c r="B816" s="88">
        <v>3</v>
      </c>
      <c r="C816" s="88">
        <v>147.1</v>
      </c>
      <c r="D816" t="s">
        <v>1500</v>
      </c>
      <c r="E816" s="88">
        <f t="shared" si="62"/>
        <v>0.15871240519919308</v>
      </c>
      <c r="F816" s="88">
        <f t="shared" si="66"/>
        <v>2.5189627564112849E-2</v>
      </c>
      <c r="G816" s="88">
        <f t="shared" si="63"/>
        <v>9.5390625</v>
      </c>
      <c r="H816" s="88">
        <f t="shared" si="64"/>
        <v>9.5390625</v>
      </c>
      <c r="I816" s="88">
        <f t="shared" si="65"/>
        <v>0.10483210483210484</v>
      </c>
      <c r="J816" s="88">
        <v>814</v>
      </c>
    </row>
    <row r="817" spans="1:10">
      <c r="A817" s="88">
        <v>2002</v>
      </c>
      <c r="B817" s="88">
        <v>4</v>
      </c>
      <c r="C817" s="88">
        <v>186.9</v>
      </c>
      <c r="D817" t="s">
        <v>1501</v>
      </c>
      <c r="E817" s="88">
        <f t="shared" si="62"/>
        <v>1.3777152427915638</v>
      </c>
      <c r="F817" s="88">
        <f t="shared" si="66"/>
        <v>1.8980992902202174</v>
      </c>
      <c r="G817" s="88">
        <f t="shared" si="63"/>
        <v>9.55078125</v>
      </c>
      <c r="H817" s="88">
        <f t="shared" si="64"/>
        <v>9.55078125</v>
      </c>
      <c r="I817" s="88">
        <f t="shared" si="65"/>
        <v>0.10470347648261759</v>
      </c>
      <c r="J817" s="88">
        <v>815</v>
      </c>
    </row>
    <row r="818" spans="1:10">
      <c r="A818" s="88">
        <v>2002</v>
      </c>
      <c r="B818" s="88">
        <v>5</v>
      </c>
      <c r="C818" s="88">
        <v>187.5</v>
      </c>
      <c r="D818" t="s">
        <v>1502</v>
      </c>
      <c r="E818" s="88">
        <f t="shared" si="62"/>
        <v>1.8243898050998772</v>
      </c>
      <c r="F818" s="88">
        <f t="shared" si="66"/>
        <v>3.3283981609523683</v>
      </c>
      <c r="G818" s="88">
        <f t="shared" si="63"/>
        <v>9.5625</v>
      </c>
      <c r="H818" s="88">
        <f t="shared" si="64"/>
        <v>9.5625</v>
      </c>
      <c r="I818" s="88">
        <f t="shared" si="65"/>
        <v>0.10457516339869281</v>
      </c>
      <c r="J818" s="88">
        <v>816</v>
      </c>
    </row>
    <row r="819" spans="1:10">
      <c r="A819" s="88">
        <v>2002</v>
      </c>
      <c r="B819" s="88">
        <v>6</v>
      </c>
      <c r="C819" s="88">
        <v>128.80000000000001</v>
      </c>
      <c r="D819" t="s">
        <v>1503</v>
      </c>
      <c r="E819" s="88">
        <f t="shared" si="62"/>
        <v>2.4206733090329209</v>
      </c>
      <c r="F819" s="88">
        <f t="shared" si="66"/>
        <v>5.8596592690643909</v>
      </c>
      <c r="G819" s="88">
        <f t="shared" si="63"/>
        <v>9.57421875</v>
      </c>
      <c r="H819" s="88">
        <f t="shared" si="64"/>
        <v>9.57421875</v>
      </c>
      <c r="I819" s="88">
        <f t="shared" si="65"/>
        <v>0.10444716442268462</v>
      </c>
      <c r="J819" s="88">
        <v>817</v>
      </c>
    </row>
    <row r="820" spans="1:10">
      <c r="A820" s="88">
        <v>2002</v>
      </c>
      <c r="B820" s="88">
        <v>7</v>
      </c>
      <c r="C820" s="88">
        <v>161</v>
      </c>
      <c r="D820" t="s">
        <v>1504</v>
      </c>
      <c r="E820" s="88">
        <f t="shared" si="62"/>
        <v>2.3790938319469022</v>
      </c>
      <c r="F820" s="88">
        <f t="shared" si="66"/>
        <v>5.6600874612077945</v>
      </c>
      <c r="G820" s="88">
        <f t="shared" si="63"/>
        <v>9.5859375</v>
      </c>
      <c r="H820" s="88">
        <f t="shared" si="64"/>
        <v>9.5859375</v>
      </c>
      <c r="I820" s="88">
        <f t="shared" si="65"/>
        <v>0.10431947840260798</v>
      </c>
      <c r="J820" s="88">
        <v>818</v>
      </c>
    </row>
    <row r="821" spans="1:10">
      <c r="A821" s="88">
        <v>2002</v>
      </c>
      <c r="B821" s="88">
        <v>8</v>
      </c>
      <c r="C821" s="88">
        <v>175.6</v>
      </c>
      <c r="D821" t="s">
        <v>1505</v>
      </c>
      <c r="E821" s="88">
        <f t="shared" si="62"/>
        <v>1.3986125632385213</v>
      </c>
      <c r="F821" s="88">
        <f t="shared" si="66"/>
        <v>1.9561171020486268</v>
      </c>
      <c r="G821" s="88">
        <f t="shared" si="63"/>
        <v>9.59765625</v>
      </c>
      <c r="H821" s="88">
        <f t="shared" si="64"/>
        <v>9.59765625</v>
      </c>
      <c r="I821" s="88">
        <f t="shared" si="65"/>
        <v>0.10419210419210419</v>
      </c>
      <c r="J821" s="88">
        <v>819</v>
      </c>
    </row>
    <row r="822" spans="1:10">
      <c r="A822" s="88">
        <v>2002</v>
      </c>
      <c r="B822" s="88">
        <v>9</v>
      </c>
      <c r="C822" s="88">
        <v>187.9</v>
      </c>
      <c r="D822" t="s">
        <v>1506</v>
      </c>
      <c r="E822" s="88">
        <f t="shared" si="62"/>
        <v>1.3105230636375096</v>
      </c>
      <c r="F822" s="88">
        <f t="shared" si="66"/>
        <v>1.717470700325844</v>
      </c>
      <c r="G822" s="88">
        <f t="shared" si="63"/>
        <v>9.609375</v>
      </c>
      <c r="H822" s="88">
        <f t="shared" si="64"/>
        <v>9.609375</v>
      </c>
      <c r="I822" s="88">
        <f t="shared" si="65"/>
        <v>0.1040650406504065</v>
      </c>
      <c r="J822" s="88">
        <v>820</v>
      </c>
    </row>
    <row r="823" spans="1:10">
      <c r="A823" s="88">
        <v>2002</v>
      </c>
      <c r="B823" s="88">
        <v>10</v>
      </c>
      <c r="C823" s="88">
        <v>151.19999999999999</v>
      </c>
      <c r="D823" t="s">
        <v>1507</v>
      </c>
      <c r="E823" s="88">
        <f t="shared" si="62"/>
        <v>2.0692024117743926</v>
      </c>
      <c r="F823" s="88">
        <f t="shared" si="66"/>
        <v>4.2815986208929626</v>
      </c>
      <c r="G823" s="88">
        <f t="shared" si="63"/>
        <v>9.62109375</v>
      </c>
      <c r="H823" s="88">
        <f t="shared" si="64"/>
        <v>9.62109375</v>
      </c>
      <c r="I823" s="88">
        <f t="shared" si="65"/>
        <v>0.10393828664230613</v>
      </c>
      <c r="J823" s="88">
        <v>821</v>
      </c>
    </row>
    <row r="824" spans="1:10">
      <c r="A824" s="88">
        <v>2002</v>
      </c>
      <c r="B824" s="88">
        <v>11</v>
      </c>
      <c r="C824" s="88">
        <v>147.19999999999999</v>
      </c>
      <c r="D824" t="s">
        <v>1508</v>
      </c>
      <c r="E824" s="88">
        <f t="shared" si="62"/>
        <v>1.0812800419710471</v>
      </c>
      <c r="F824" s="88">
        <f t="shared" si="66"/>
        <v>1.1691665291649094</v>
      </c>
      <c r="G824" s="88">
        <f t="shared" si="63"/>
        <v>9.6328125</v>
      </c>
      <c r="H824" s="88">
        <f t="shared" si="64"/>
        <v>9.6328125</v>
      </c>
      <c r="I824" s="88">
        <f t="shared" si="65"/>
        <v>0.10381184103811841</v>
      </c>
      <c r="J824" s="88">
        <v>822</v>
      </c>
    </row>
    <row r="825" spans="1:10">
      <c r="A825" s="88">
        <v>2002</v>
      </c>
      <c r="B825" s="88">
        <v>12</v>
      </c>
      <c r="C825" s="88">
        <v>135.30000000000001</v>
      </c>
      <c r="D825" t="s">
        <v>1509</v>
      </c>
      <c r="E825" s="88">
        <f t="shared" si="62"/>
        <v>1.327484819950701</v>
      </c>
      <c r="F825" s="88">
        <f t="shared" si="66"/>
        <v>1.7622159471995451</v>
      </c>
      <c r="G825" s="88">
        <f t="shared" si="63"/>
        <v>9.64453125</v>
      </c>
      <c r="H825" s="88">
        <f t="shared" si="64"/>
        <v>9.64453125</v>
      </c>
      <c r="I825" s="88">
        <f t="shared" si="65"/>
        <v>0.10368570271364926</v>
      </c>
      <c r="J825" s="88">
        <v>823</v>
      </c>
    </row>
    <row r="826" spans="1:10">
      <c r="A826" s="88">
        <v>2003</v>
      </c>
      <c r="B826" s="88">
        <v>1</v>
      </c>
      <c r="C826" s="88">
        <v>133.5</v>
      </c>
      <c r="D826" t="s">
        <v>1510</v>
      </c>
      <c r="E826" s="88">
        <f t="shared" si="62"/>
        <v>2.3007398896905022</v>
      </c>
      <c r="F826" s="88">
        <f t="shared" si="66"/>
        <v>5.2934040400130646</v>
      </c>
      <c r="G826" s="88">
        <f t="shared" si="63"/>
        <v>9.65625</v>
      </c>
      <c r="H826" s="88">
        <f t="shared" si="64"/>
        <v>9.65625</v>
      </c>
      <c r="I826" s="88">
        <f t="shared" si="65"/>
        <v>0.10355987055016182</v>
      </c>
      <c r="J826" s="88">
        <v>824</v>
      </c>
    </row>
    <row r="827" spans="1:10">
      <c r="A827" s="88">
        <v>2003</v>
      </c>
      <c r="B827" s="88">
        <v>2</v>
      </c>
      <c r="C827" s="88">
        <v>75.7</v>
      </c>
      <c r="D827" t="s">
        <v>1511</v>
      </c>
      <c r="E827" s="88">
        <f t="shared" si="62"/>
        <v>3.3468226336639297</v>
      </c>
      <c r="F827" s="88">
        <f t="shared" si="66"/>
        <v>11.201221741205163</v>
      </c>
      <c r="G827" s="88">
        <f t="shared" si="63"/>
        <v>9.66796875</v>
      </c>
      <c r="H827" s="88">
        <f t="shared" si="64"/>
        <v>9.66796875</v>
      </c>
      <c r="I827" s="88">
        <f t="shared" si="65"/>
        <v>0.10343434343434343</v>
      </c>
      <c r="J827" s="88">
        <v>825</v>
      </c>
    </row>
    <row r="828" spans="1:10">
      <c r="A828" s="88">
        <v>2003</v>
      </c>
      <c r="B828" s="88">
        <v>3</v>
      </c>
      <c r="C828" s="88">
        <v>100.7</v>
      </c>
      <c r="D828" t="s">
        <v>1512</v>
      </c>
      <c r="E828" s="88">
        <f t="shared" si="62"/>
        <v>0.91441409988307942</v>
      </c>
      <c r="F828" s="88">
        <f t="shared" si="66"/>
        <v>0.83615314606498237</v>
      </c>
      <c r="G828" s="88">
        <f t="shared" si="63"/>
        <v>9.6796875</v>
      </c>
      <c r="H828" s="88">
        <f t="shared" si="64"/>
        <v>9.6796875</v>
      </c>
      <c r="I828" s="88">
        <f t="shared" si="65"/>
        <v>0.1033091202582728</v>
      </c>
      <c r="J828" s="88">
        <v>826</v>
      </c>
    </row>
    <row r="829" spans="1:10">
      <c r="A829" s="88">
        <v>2003</v>
      </c>
      <c r="B829" s="88">
        <v>4</v>
      </c>
      <c r="C829" s="88">
        <v>97.9</v>
      </c>
      <c r="D829" t="s">
        <v>1513</v>
      </c>
      <c r="E829" s="88">
        <f t="shared" si="62"/>
        <v>3.1052621293296943</v>
      </c>
      <c r="F829" s="88">
        <f t="shared" si="66"/>
        <v>9.6426528918491865</v>
      </c>
      <c r="G829" s="88">
        <f t="shared" si="63"/>
        <v>9.69140625</v>
      </c>
      <c r="H829" s="88">
        <f t="shared" si="64"/>
        <v>9.69140625</v>
      </c>
      <c r="I829" s="88">
        <f t="shared" si="65"/>
        <v>0.10318419991938735</v>
      </c>
      <c r="J829" s="88">
        <v>827</v>
      </c>
    </row>
    <row r="830" spans="1:10">
      <c r="A830" s="88">
        <v>2003</v>
      </c>
      <c r="B830" s="88">
        <v>5</v>
      </c>
      <c r="C830" s="88">
        <v>86.8</v>
      </c>
      <c r="D830" t="s">
        <v>1514</v>
      </c>
      <c r="E830" s="88">
        <f t="shared" si="62"/>
        <v>1.1018598638006332</v>
      </c>
      <c r="F830" s="88">
        <f t="shared" si="66"/>
        <v>1.2140951594547498</v>
      </c>
      <c r="G830" s="88">
        <f t="shared" si="63"/>
        <v>9.703125</v>
      </c>
      <c r="H830" s="88">
        <f t="shared" si="64"/>
        <v>9.703125</v>
      </c>
      <c r="I830" s="88">
        <f t="shared" si="65"/>
        <v>0.10305958132045089</v>
      </c>
      <c r="J830" s="88">
        <v>828</v>
      </c>
    </row>
    <row r="831" spans="1:10">
      <c r="A831" s="88">
        <v>2003</v>
      </c>
      <c r="B831" s="88">
        <v>6</v>
      </c>
      <c r="C831" s="88">
        <v>118.7</v>
      </c>
      <c r="D831" t="s">
        <v>1515</v>
      </c>
      <c r="E831" s="88">
        <f t="shared" si="62"/>
        <v>1.2382739424732947</v>
      </c>
      <c r="F831" s="88">
        <f t="shared" si="66"/>
        <v>1.5333223566083563</v>
      </c>
      <c r="G831" s="88">
        <f t="shared" si="63"/>
        <v>9.71484375</v>
      </c>
      <c r="H831" s="88">
        <f t="shared" si="64"/>
        <v>9.71484375</v>
      </c>
      <c r="I831" s="88">
        <f t="shared" si="65"/>
        <v>0.10293526336952151</v>
      </c>
      <c r="J831" s="88">
        <v>829</v>
      </c>
    </row>
    <row r="832" spans="1:10">
      <c r="A832" s="88">
        <v>2003</v>
      </c>
      <c r="B832" s="88">
        <v>7</v>
      </c>
      <c r="C832" s="88">
        <v>128.30000000000001</v>
      </c>
      <c r="D832" t="s">
        <v>1516</v>
      </c>
      <c r="E832" s="88">
        <f t="shared" si="62"/>
        <v>1.4377684593005118</v>
      </c>
      <c r="F832" s="88">
        <f t="shared" si="66"/>
        <v>2.0671781425593676</v>
      </c>
      <c r="G832" s="88">
        <f t="shared" si="63"/>
        <v>9.7265625</v>
      </c>
      <c r="H832" s="88">
        <f t="shared" si="64"/>
        <v>9.7265625</v>
      </c>
      <c r="I832" s="88">
        <f t="shared" si="65"/>
        <v>0.10281124497991968</v>
      </c>
      <c r="J832" s="88">
        <v>830</v>
      </c>
    </row>
    <row r="833" spans="1:10">
      <c r="A833" s="88">
        <v>2003</v>
      </c>
      <c r="B833" s="88">
        <v>8</v>
      </c>
      <c r="C833" s="88">
        <v>115.4</v>
      </c>
      <c r="D833" t="s">
        <v>1517</v>
      </c>
      <c r="E833" s="88">
        <f t="shared" si="62"/>
        <v>1.977250020214536</v>
      </c>
      <c r="F833" s="88">
        <f t="shared" si="66"/>
        <v>3.9095176424383831</v>
      </c>
      <c r="G833" s="88">
        <f t="shared" si="63"/>
        <v>9.73828125</v>
      </c>
      <c r="H833" s="88">
        <f t="shared" si="64"/>
        <v>9.73828125</v>
      </c>
      <c r="I833" s="88">
        <f t="shared" si="65"/>
        <v>0.10268752507019654</v>
      </c>
      <c r="J833" s="88">
        <v>831</v>
      </c>
    </row>
    <row r="834" spans="1:10">
      <c r="A834" s="88">
        <v>2003</v>
      </c>
      <c r="B834" s="88">
        <v>9</v>
      </c>
      <c r="C834" s="88">
        <v>78.5</v>
      </c>
      <c r="D834" t="s">
        <v>1518</v>
      </c>
      <c r="E834" s="88">
        <f t="shared" si="62"/>
        <v>1.1367919198997458</v>
      </c>
      <c r="F834" s="88">
        <f t="shared" si="66"/>
        <v>1.29229586914935</v>
      </c>
      <c r="G834" s="88">
        <f t="shared" si="63"/>
        <v>9.75</v>
      </c>
      <c r="H834" s="88">
        <f t="shared" si="64"/>
        <v>9.75</v>
      </c>
      <c r="I834" s="88">
        <f t="shared" si="65"/>
        <v>0.10256410256410256</v>
      </c>
      <c r="J834" s="88">
        <v>832</v>
      </c>
    </row>
    <row r="835" spans="1:10">
      <c r="A835" s="88">
        <v>2003</v>
      </c>
      <c r="B835" s="88">
        <v>10</v>
      </c>
      <c r="C835" s="88">
        <v>97.8</v>
      </c>
      <c r="D835" t="s">
        <v>1519</v>
      </c>
      <c r="E835" s="88">
        <f t="shared" ref="E835:E898" si="67">(2*IMABS(D835))/COUNT($C$2:$C$1025)</f>
        <v>2.2556681979731552</v>
      </c>
      <c r="F835" s="88">
        <f t="shared" si="66"/>
        <v>5.0880390193474616</v>
      </c>
      <c r="G835" s="88">
        <f t="shared" si="63"/>
        <v>9.76171875</v>
      </c>
      <c r="H835" s="88">
        <f t="shared" si="64"/>
        <v>9.76171875</v>
      </c>
      <c r="I835" s="88">
        <f t="shared" si="65"/>
        <v>0.10244097639055623</v>
      </c>
      <c r="J835" s="88">
        <v>833</v>
      </c>
    </row>
    <row r="836" spans="1:10">
      <c r="A836" s="88">
        <v>2003</v>
      </c>
      <c r="B836" s="88">
        <v>11</v>
      </c>
      <c r="C836" s="88">
        <v>82.9</v>
      </c>
      <c r="D836" t="s">
        <v>1520</v>
      </c>
      <c r="E836" s="88">
        <f t="shared" si="67"/>
        <v>1.0847495901506485</v>
      </c>
      <c r="F836" s="88">
        <f t="shared" si="66"/>
        <v>1.176681673332</v>
      </c>
      <c r="G836" s="88">
        <f t="shared" ref="G836:G899" si="68">G835+$K$8</f>
        <v>9.7734375</v>
      </c>
      <c r="H836" s="88">
        <f t="shared" ref="H836:H899" si="69">J836/(1024/2)*$K$2</f>
        <v>9.7734375</v>
      </c>
      <c r="I836" s="88">
        <f t="shared" ref="I836:I899" si="70">1/H836</f>
        <v>0.10231814548361311</v>
      </c>
      <c r="J836" s="88">
        <v>834</v>
      </c>
    </row>
    <row r="837" spans="1:10">
      <c r="A837" s="88">
        <v>2003</v>
      </c>
      <c r="B837" s="88">
        <v>12</v>
      </c>
      <c r="C837" s="88">
        <v>72.2</v>
      </c>
      <c r="D837" t="s">
        <v>1521</v>
      </c>
      <c r="E837" s="88">
        <f t="shared" si="67"/>
        <v>2.0267520348997743</v>
      </c>
      <c r="F837" s="88">
        <f t="shared" si="66"/>
        <v>4.1077238109703762</v>
      </c>
      <c r="G837" s="88">
        <f t="shared" si="68"/>
        <v>9.78515625</v>
      </c>
      <c r="H837" s="88">
        <f t="shared" si="69"/>
        <v>9.78515625</v>
      </c>
      <c r="I837" s="88">
        <f t="shared" si="70"/>
        <v>0.10219560878243512</v>
      </c>
      <c r="J837" s="88">
        <v>835</v>
      </c>
    </row>
    <row r="838" spans="1:10">
      <c r="A838" s="88">
        <v>2004</v>
      </c>
      <c r="B838" s="88">
        <v>1</v>
      </c>
      <c r="C838" s="88">
        <v>60.6</v>
      </c>
      <c r="D838" t="s">
        <v>1522</v>
      </c>
      <c r="E838" s="88">
        <f t="shared" si="67"/>
        <v>1.0842320393706608</v>
      </c>
      <c r="F838" s="88">
        <f t="shared" si="66"/>
        <v>1.1755591151978622</v>
      </c>
      <c r="G838" s="88">
        <f t="shared" si="68"/>
        <v>9.796875</v>
      </c>
      <c r="H838" s="88">
        <f t="shared" si="69"/>
        <v>9.796875</v>
      </c>
      <c r="I838" s="88">
        <f t="shared" si="70"/>
        <v>0.10207336523125997</v>
      </c>
      <c r="J838" s="88">
        <v>836</v>
      </c>
    </row>
    <row r="839" spans="1:10">
      <c r="A839" s="88">
        <v>2004</v>
      </c>
      <c r="B839" s="88">
        <v>2</v>
      </c>
      <c r="C839" s="88">
        <v>74.599999999999994</v>
      </c>
      <c r="D839" t="s">
        <v>1523</v>
      </c>
      <c r="E839" s="88">
        <f t="shared" si="67"/>
        <v>0.91891326081183744</v>
      </c>
      <c r="F839" s="88">
        <f t="shared" si="66"/>
        <v>0.84440158089584394</v>
      </c>
      <c r="G839" s="88">
        <f t="shared" si="68"/>
        <v>9.80859375</v>
      </c>
      <c r="H839" s="88">
        <f t="shared" si="69"/>
        <v>9.80859375</v>
      </c>
      <c r="I839" s="88">
        <f t="shared" si="70"/>
        <v>0.10195141377937077</v>
      </c>
      <c r="J839" s="88">
        <v>837</v>
      </c>
    </row>
    <row r="840" spans="1:10">
      <c r="A840" s="88">
        <v>2004</v>
      </c>
      <c r="B840" s="88">
        <v>3</v>
      </c>
      <c r="C840" s="88">
        <v>74.8</v>
      </c>
      <c r="D840" t="s">
        <v>1524</v>
      </c>
      <c r="E840" s="88">
        <f t="shared" si="67"/>
        <v>1.6654778599311852</v>
      </c>
      <c r="F840" s="88">
        <f t="shared" ref="F840:F903" si="71">E840^2</f>
        <v>2.7738165019209609</v>
      </c>
      <c r="G840" s="88">
        <f t="shared" si="68"/>
        <v>9.8203125</v>
      </c>
      <c r="H840" s="88">
        <f t="shared" si="69"/>
        <v>9.8203125</v>
      </c>
      <c r="I840" s="88">
        <f t="shared" si="70"/>
        <v>0.10182975338106603</v>
      </c>
      <c r="J840" s="88">
        <v>838</v>
      </c>
    </row>
    <row r="841" spans="1:10">
      <c r="A841" s="88">
        <v>2004</v>
      </c>
      <c r="B841" s="88">
        <v>4</v>
      </c>
      <c r="C841" s="88">
        <v>59.2</v>
      </c>
      <c r="D841" t="s">
        <v>1525</v>
      </c>
      <c r="E841" s="88">
        <f t="shared" si="67"/>
        <v>1.2413607285687676</v>
      </c>
      <c r="F841" s="88">
        <f t="shared" si="71"/>
        <v>1.5409764584327814</v>
      </c>
      <c r="G841" s="88">
        <f t="shared" si="68"/>
        <v>9.83203125</v>
      </c>
      <c r="H841" s="88">
        <f t="shared" si="69"/>
        <v>9.83203125</v>
      </c>
      <c r="I841" s="88">
        <f t="shared" si="70"/>
        <v>0.10170838299562972</v>
      </c>
      <c r="J841" s="88">
        <v>839</v>
      </c>
    </row>
    <row r="842" spans="1:10">
      <c r="A842" s="88">
        <v>2004</v>
      </c>
      <c r="B842" s="88">
        <v>5</v>
      </c>
      <c r="C842" s="88">
        <v>72.8</v>
      </c>
      <c r="D842" t="s">
        <v>1526</v>
      </c>
      <c r="E842" s="88">
        <f t="shared" si="67"/>
        <v>0.66697388477962893</v>
      </c>
      <c r="F842" s="88">
        <f t="shared" si="71"/>
        <v>0.44485416297802971</v>
      </c>
      <c r="G842" s="88">
        <f t="shared" si="68"/>
        <v>9.84375</v>
      </c>
      <c r="H842" s="88">
        <f t="shared" si="69"/>
        <v>9.84375</v>
      </c>
      <c r="I842" s="88">
        <f t="shared" si="70"/>
        <v>0.10158730158730159</v>
      </c>
      <c r="J842" s="88">
        <v>840</v>
      </c>
    </row>
    <row r="843" spans="1:10">
      <c r="A843" s="88">
        <v>2004</v>
      </c>
      <c r="B843" s="88">
        <v>6</v>
      </c>
      <c r="C843" s="88">
        <v>66.5</v>
      </c>
      <c r="D843" t="s">
        <v>1527</v>
      </c>
      <c r="E843" s="88">
        <f t="shared" si="67"/>
        <v>1.284607520837348</v>
      </c>
      <c r="F843" s="88">
        <f t="shared" si="71"/>
        <v>1.6502164825918775</v>
      </c>
      <c r="G843" s="88">
        <f t="shared" si="68"/>
        <v>9.85546875</v>
      </c>
      <c r="H843" s="88">
        <f t="shared" si="69"/>
        <v>9.85546875</v>
      </c>
      <c r="I843" s="88">
        <f t="shared" si="70"/>
        <v>0.10146650812524773</v>
      </c>
      <c r="J843" s="88">
        <v>841</v>
      </c>
    </row>
    <row r="844" spans="1:10">
      <c r="A844" s="88">
        <v>2004</v>
      </c>
      <c r="B844" s="88">
        <v>7</v>
      </c>
      <c r="C844" s="88">
        <v>83.8</v>
      </c>
      <c r="D844" t="s">
        <v>1528</v>
      </c>
      <c r="E844" s="88">
        <f t="shared" si="67"/>
        <v>1.9457911823208476</v>
      </c>
      <c r="F844" s="88">
        <f t="shared" si="71"/>
        <v>3.786103325197562</v>
      </c>
      <c r="G844" s="88">
        <f t="shared" si="68"/>
        <v>9.8671875</v>
      </c>
      <c r="H844" s="88">
        <f t="shared" si="69"/>
        <v>9.8671875</v>
      </c>
      <c r="I844" s="88">
        <f t="shared" si="70"/>
        <v>0.10134600158353127</v>
      </c>
      <c r="J844" s="88">
        <v>842</v>
      </c>
    </row>
    <row r="845" spans="1:10">
      <c r="A845" s="88">
        <v>2004</v>
      </c>
      <c r="B845" s="88">
        <v>8</v>
      </c>
      <c r="C845" s="88">
        <v>69.7</v>
      </c>
      <c r="D845" t="s">
        <v>1529</v>
      </c>
      <c r="E845" s="88">
        <f t="shared" si="67"/>
        <v>1.7177064956089869</v>
      </c>
      <c r="F845" s="88">
        <f t="shared" si="71"/>
        <v>2.9505156050573067</v>
      </c>
      <c r="G845" s="88">
        <f t="shared" si="68"/>
        <v>9.87890625</v>
      </c>
      <c r="H845" s="88">
        <f t="shared" si="69"/>
        <v>9.87890625</v>
      </c>
      <c r="I845" s="88">
        <f t="shared" si="70"/>
        <v>0.10122578094108343</v>
      </c>
      <c r="J845" s="88">
        <v>843</v>
      </c>
    </row>
    <row r="846" spans="1:10">
      <c r="A846" s="88">
        <v>2004</v>
      </c>
      <c r="B846" s="88">
        <v>9</v>
      </c>
      <c r="C846" s="88">
        <v>48.8</v>
      </c>
      <c r="D846" t="s">
        <v>1530</v>
      </c>
      <c r="E846" s="88">
        <f t="shared" si="67"/>
        <v>0.49675272799379061</v>
      </c>
      <c r="F846" s="88">
        <f t="shared" si="71"/>
        <v>0.24676327276927293</v>
      </c>
      <c r="G846" s="88">
        <f t="shared" si="68"/>
        <v>9.890625</v>
      </c>
      <c r="H846" s="88">
        <f t="shared" si="69"/>
        <v>9.890625</v>
      </c>
      <c r="I846" s="88">
        <f t="shared" si="70"/>
        <v>0.10110584518167456</v>
      </c>
      <c r="J846" s="88">
        <v>844</v>
      </c>
    </row>
    <row r="847" spans="1:10">
      <c r="A847" s="88">
        <v>2004</v>
      </c>
      <c r="B847" s="88">
        <v>10</v>
      </c>
      <c r="C847" s="88">
        <v>74.2</v>
      </c>
      <c r="D847" t="s">
        <v>1531</v>
      </c>
      <c r="E847" s="88">
        <f t="shared" si="67"/>
        <v>0.4946652848385158</v>
      </c>
      <c r="F847" s="88">
        <f t="shared" si="71"/>
        <v>0.24469374402436997</v>
      </c>
      <c r="G847" s="88">
        <f t="shared" si="68"/>
        <v>9.90234375</v>
      </c>
      <c r="H847" s="88">
        <f t="shared" si="69"/>
        <v>9.90234375</v>
      </c>
      <c r="I847" s="88">
        <f t="shared" si="70"/>
        <v>0.1009861932938856</v>
      </c>
      <c r="J847" s="88">
        <v>845</v>
      </c>
    </row>
    <row r="848" spans="1:10">
      <c r="A848" s="88">
        <v>2004</v>
      </c>
      <c r="B848" s="88">
        <v>11</v>
      </c>
      <c r="C848" s="88">
        <v>70.099999999999994</v>
      </c>
      <c r="D848" t="s">
        <v>1532</v>
      </c>
      <c r="E848" s="88">
        <f t="shared" si="67"/>
        <v>0.59746879205812964</v>
      </c>
      <c r="F848" s="88">
        <f t="shared" si="71"/>
        <v>0.35696895748340057</v>
      </c>
      <c r="G848" s="88">
        <f t="shared" si="68"/>
        <v>9.9140625</v>
      </c>
      <c r="H848" s="88">
        <f t="shared" si="69"/>
        <v>9.9140625</v>
      </c>
      <c r="I848" s="88">
        <f t="shared" si="70"/>
        <v>0.1008668242710796</v>
      </c>
      <c r="J848" s="88">
        <v>846</v>
      </c>
    </row>
    <row r="849" spans="1:10">
      <c r="A849" s="88">
        <v>2004</v>
      </c>
      <c r="B849" s="88">
        <v>12</v>
      </c>
      <c r="C849" s="88">
        <v>28.9</v>
      </c>
      <c r="D849" t="s">
        <v>1533</v>
      </c>
      <c r="E849" s="88">
        <f t="shared" si="67"/>
        <v>0.717735480754498</v>
      </c>
      <c r="F849" s="88">
        <f t="shared" si="71"/>
        <v>0.5151442203338904</v>
      </c>
      <c r="G849" s="88">
        <f t="shared" si="68"/>
        <v>9.92578125</v>
      </c>
      <c r="H849" s="88">
        <f t="shared" si="69"/>
        <v>9.92578125</v>
      </c>
      <c r="I849" s="88">
        <f t="shared" si="70"/>
        <v>0.10074773711137347</v>
      </c>
      <c r="J849" s="88">
        <v>847</v>
      </c>
    </row>
    <row r="850" spans="1:10">
      <c r="A850" s="88">
        <v>2005</v>
      </c>
      <c r="B850" s="88">
        <v>1</v>
      </c>
      <c r="C850" s="88">
        <v>48.1</v>
      </c>
      <c r="D850" t="s">
        <v>1534</v>
      </c>
      <c r="E850" s="88">
        <f t="shared" si="67"/>
        <v>0.73714880828141172</v>
      </c>
      <c r="F850" s="88">
        <f t="shared" si="71"/>
        <v>0.54338836555070547</v>
      </c>
      <c r="G850" s="88">
        <f t="shared" si="68"/>
        <v>9.9375</v>
      </c>
      <c r="H850" s="88">
        <f t="shared" si="69"/>
        <v>9.9375</v>
      </c>
      <c r="I850" s="88">
        <f t="shared" si="70"/>
        <v>0.10062893081761007</v>
      </c>
      <c r="J850" s="88">
        <v>848</v>
      </c>
    </row>
    <row r="851" spans="1:10">
      <c r="A851" s="88">
        <v>2005</v>
      </c>
      <c r="B851" s="88">
        <v>2</v>
      </c>
      <c r="C851" s="88">
        <v>43.5</v>
      </c>
      <c r="D851" t="s">
        <v>1535</v>
      </c>
      <c r="E851" s="88">
        <f t="shared" si="67"/>
        <v>0.69131948997740966</v>
      </c>
      <c r="F851" s="88">
        <f t="shared" si="71"/>
        <v>0.47792263722262585</v>
      </c>
      <c r="G851" s="88">
        <f t="shared" si="68"/>
        <v>9.94921875</v>
      </c>
      <c r="H851" s="88">
        <f t="shared" si="69"/>
        <v>9.94921875</v>
      </c>
      <c r="I851" s="88">
        <f t="shared" si="70"/>
        <v>0.10051040439733019</v>
      </c>
      <c r="J851" s="88">
        <v>849</v>
      </c>
    </row>
    <row r="852" spans="1:10">
      <c r="A852" s="88">
        <v>2005</v>
      </c>
      <c r="B852" s="88">
        <v>3</v>
      </c>
      <c r="C852" s="88">
        <v>39.6</v>
      </c>
      <c r="D852" t="s">
        <v>1536</v>
      </c>
      <c r="E852" s="88">
        <f t="shared" si="67"/>
        <v>1.2666560181503663</v>
      </c>
      <c r="F852" s="88">
        <f t="shared" si="71"/>
        <v>1.6044174683165411</v>
      </c>
      <c r="G852" s="88">
        <f t="shared" si="68"/>
        <v>9.9609375</v>
      </c>
      <c r="H852" s="88">
        <f t="shared" si="69"/>
        <v>9.9609375</v>
      </c>
      <c r="I852" s="88">
        <f t="shared" si="70"/>
        <v>0.10039215686274509</v>
      </c>
      <c r="J852" s="88">
        <v>850</v>
      </c>
    </row>
    <row r="853" spans="1:10">
      <c r="A853" s="88">
        <v>2005</v>
      </c>
      <c r="B853" s="88">
        <v>4</v>
      </c>
      <c r="C853" s="88">
        <v>38.700000000000003</v>
      </c>
      <c r="D853" t="s">
        <v>1537</v>
      </c>
      <c r="E853" s="88">
        <f t="shared" si="67"/>
        <v>1.5408734168681826</v>
      </c>
      <c r="F853" s="88">
        <f t="shared" si="71"/>
        <v>2.374290886811028</v>
      </c>
      <c r="G853" s="88">
        <f t="shared" si="68"/>
        <v>9.97265625</v>
      </c>
      <c r="H853" s="88">
        <f t="shared" si="69"/>
        <v>9.97265625</v>
      </c>
      <c r="I853" s="88">
        <f t="shared" si="70"/>
        <v>0.10027418723070897</v>
      </c>
      <c r="J853" s="88">
        <v>851</v>
      </c>
    </row>
    <row r="854" spans="1:10">
      <c r="A854" s="88">
        <v>2005</v>
      </c>
      <c r="B854" s="88">
        <v>5</v>
      </c>
      <c r="C854" s="88">
        <v>61.9</v>
      </c>
      <c r="D854" t="s">
        <v>1538</v>
      </c>
      <c r="E854" s="88">
        <f t="shared" si="67"/>
        <v>1.5000907849209226</v>
      </c>
      <c r="F854" s="88">
        <f t="shared" si="71"/>
        <v>2.2502723630046697</v>
      </c>
      <c r="G854" s="88">
        <f t="shared" si="68"/>
        <v>9.984375</v>
      </c>
      <c r="H854" s="88">
        <f t="shared" si="69"/>
        <v>9.984375</v>
      </c>
      <c r="I854" s="88">
        <f t="shared" si="70"/>
        <v>0.10015649452269171</v>
      </c>
      <c r="J854" s="88">
        <v>852</v>
      </c>
    </row>
    <row r="855" spans="1:10">
      <c r="A855" s="88">
        <v>2005</v>
      </c>
      <c r="B855" s="88">
        <v>6</v>
      </c>
      <c r="C855" s="88">
        <v>56.8</v>
      </c>
      <c r="D855" t="s">
        <v>1539</v>
      </c>
      <c r="E855" s="88">
        <f t="shared" si="67"/>
        <v>0.37251752514131042</v>
      </c>
      <c r="F855" s="88">
        <f t="shared" si="71"/>
        <v>0.13876930653740685</v>
      </c>
      <c r="G855" s="88">
        <f t="shared" si="68"/>
        <v>9.99609375</v>
      </c>
      <c r="H855" s="88">
        <f t="shared" si="69"/>
        <v>9.99609375</v>
      </c>
      <c r="I855" s="88">
        <f t="shared" si="70"/>
        <v>0.10003907776475186</v>
      </c>
      <c r="J855" s="88">
        <v>853</v>
      </c>
    </row>
    <row r="856" spans="1:10">
      <c r="A856" s="88">
        <v>2005</v>
      </c>
      <c r="B856" s="88">
        <v>7</v>
      </c>
      <c r="C856" s="88">
        <v>62.4</v>
      </c>
      <c r="D856" t="s">
        <v>1540</v>
      </c>
      <c r="E856" s="88">
        <f t="shared" si="67"/>
        <v>0.42016656244495948</v>
      </c>
      <c r="F856" s="88">
        <f t="shared" si="71"/>
        <v>0.17653994019681404</v>
      </c>
      <c r="G856" s="88">
        <f t="shared" si="68"/>
        <v>10.0078125</v>
      </c>
      <c r="H856" s="88">
        <f t="shared" si="69"/>
        <v>10.0078125</v>
      </c>
      <c r="I856" s="88">
        <f t="shared" si="70"/>
        <v>9.9921935987509758E-2</v>
      </c>
      <c r="J856" s="88">
        <v>854</v>
      </c>
    </row>
    <row r="857" spans="1:10">
      <c r="A857" s="88">
        <v>2005</v>
      </c>
      <c r="B857" s="88">
        <v>8</v>
      </c>
      <c r="C857" s="88">
        <v>60.5</v>
      </c>
      <c r="D857" t="s">
        <v>1541</v>
      </c>
      <c r="E857" s="88">
        <f t="shared" si="67"/>
        <v>0.831735204551596</v>
      </c>
      <c r="F857" s="88">
        <f t="shared" si="71"/>
        <v>0.69178345049048529</v>
      </c>
      <c r="G857" s="88">
        <f t="shared" si="68"/>
        <v>10.01953125</v>
      </c>
      <c r="H857" s="88">
        <f t="shared" si="69"/>
        <v>10.01953125</v>
      </c>
      <c r="I857" s="88">
        <f t="shared" si="70"/>
        <v>9.9805068226120855E-2</v>
      </c>
      <c r="J857" s="88">
        <v>855</v>
      </c>
    </row>
    <row r="858" spans="1:10">
      <c r="A858" s="88">
        <v>2005</v>
      </c>
      <c r="B858" s="88">
        <v>9</v>
      </c>
      <c r="C858" s="88">
        <v>37.200000000000003</v>
      </c>
      <c r="D858" t="s">
        <v>1542</v>
      </c>
      <c r="E858" s="88">
        <f t="shared" si="67"/>
        <v>2.4040767223083521</v>
      </c>
      <c r="F858" s="88">
        <f t="shared" si="71"/>
        <v>5.7795848867448694</v>
      </c>
      <c r="G858" s="88">
        <f t="shared" si="68"/>
        <v>10.03125</v>
      </c>
      <c r="H858" s="88">
        <f t="shared" si="69"/>
        <v>10.03125</v>
      </c>
      <c r="I858" s="88">
        <f t="shared" si="70"/>
        <v>9.9688473520249218E-2</v>
      </c>
      <c r="J858" s="88">
        <v>856</v>
      </c>
    </row>
    <row r="859" spans="1:10">
      <c r="A859" s="88">
        <v>2005</v>
      </c>
      <c r="B859" s="88">
        <v>10</v>
      </c>
      <c r="C859" s="88">
        <v>13.2</v>
      </c>
      <c r="D859" t="s">
        <v>1543</v>
      </c>
      <c r="E859" s="88">
        <f t="shared" si="67"/>
        <v>1.5137527906988542</v>
      </c>
      <c r="F859" s="88">
        <f t="shared" si="71"/>
        <v>2.2914475113485691</v>
      </c>
      <c r="G859" s="88">
        <f t="shared" si="68"/>
        <v>10.04296875</v>
      </c>
      <c r="H859" s="88">
        <f t="shared" si="69"/>
        <v>10.04296875</v>
      </c>
      <c r="I859" s="88">
        <f t="shared" si="70"/>
        <v>9.957215091404123E-2</v>
      </c>
      <c r="J859" s="88">
        <v>857</v>
      </c>
    </row>
    <row r="860" spans="1:10">
      <c r="A860" s="88">
        <v>2005</v>
      </c>
      <c r="B860" s="88">
        <v>11</v>
      </c>
      <c r="C860" s="88">
        <v>27.5</v>
      </c>
      <c r="D860" t="s">
        <v>1544</v>
      </c>
      <c r="E860" s="88">
        <f t="shared" si="67"/>
        <v>2.4395023997176128</v>
      </c>
      <c r="F860" s="88">
        <f t="shared" si="71"/>
        <v>5.9511719582279916</v>
      </c>
      <c r="G860" s="88">
        <f t="shared" si="68"/>
        <v>10.0546875</v>
      </c>
      <c r="H860" s="88">
        <f t="shared" si="69"/>
        <v>10.0546875</v>
      </c>
      <c r="I860" s="88">
        <f t="shared" si="70"/>
        <v>9.9456099456099456E-2</v>
      </c>
      <c r="J860" s="88">
        <v>858</v>
      </c>
    </row>
    <row r="861" spans="1:10">
      <c r="A861" s="88">
        <v>2005</v>
      </c>
      <c r="B861" s="88">
        <v>12</v>
      </c>
      <c r="C861" s="88">
        <v>59.3</v>
      </c>
      <c r="D861" t="s">
        <v>1545</v>
      </c>
      <c r="E861" s="88">
        <f t="shared" si="67"/>
        <v>0.8251954784495763</v>
      </c>
      <c r="F861" s="88">
        <f t="shared" si="71"/>
        <v>0.68094757765362512</v>
      </c>
      <c r="G861" s="88">
        <f t="shared" si="68"/>
        <v>10.06640625</v>
      </c>
      <c r="H861" s="88">
        <f t="shared" si="69"/>
        <v>10.06640625</v>
      </c>
      <c r="I861" s="88">
        <f t="shared" si="70"/>
        <v>9.9340318199456726E-2</v>
      </c>
      <c r="J861" s="88">
        <v>859</v>
      </c>
    </row>
    <row r="862" spans="1:10">
      <c r="A862" s="88">
        <v>2006</v>
      </c>
      <c r="B862" s="88">
        <v>1</v>
      </c>
      <c r="C862" s="88">
        <v>20.9</v>
      </c>
      <c r="D862" t="s">
        <v>1546</v>
      </c>
      <c r="E862" s="88">
        <f t="shared" si="67"/>
        <v>1.5859253390464088</v>
      </c>
      <c r="F862" s="88">
        <f t="shared" si="71"/>
        <v>2.5151591810294667</v>
      </c>
      <c r="G862" s="88">
        <f t="shared" si="68"/>
        <v>10.078125</v>
      </c>
      <c r="H862" s="88">
        <f t="shared" si="69"/>
        <v>10.078125</v>
      </c>
      <c r="I862" s="88">
        <f t="shared" si="70"/>
        <v>9.9224806201550386E-2</v>
      </c>
      <c r="J862" s="88">
        <v>860</v>
      </c>
    </row>
    <row r="863" spans="1:10">
      <c r="A863" s="88">
        <v>2006</v>
      </c>
      <c r="B863" s="88">
        <v>2</v>
      </c>
      <c r="C863" s="88">
        <v>5.7</v>
      </c>
      <c r="D863" t="s">
        <v>1547</v>
      </c>
      <c r="E863" s="88">
        <f t="shared" si="67"/>
        <v>1.1201407977865292</v>
      </c>
      <c r="F863" s="88">
        <f t="shared" si="71"/>
        <v>1.2547154068658422</v>
      </c>
      <c r="G863" s="88">
        <f t="shared" si="68"/>
        <v>10.08984375</v>
      </c>
      <c r="H863" s="88">
        <f t="shared" si="69"/>
        <v>10.08984375</v>
      </c>
      <c r="I863" s="88">
        <f t="shared" si="70"/>
        <v>9.910956252419667E-2</v>
      </c>
      <c r="J863" s="88">
        <v>861</v>
      </c>
    </row>
    <row r="864" spans="1:10">
      <c r="A864" s="88">
        <v>2006</v>
      </c>
      <c r="B864" s="88">
        <v>3</v>
      </c>
      <c r="C864" s="88">
        <v>17.3</v>
      </c>
      <c r="D864" t="s">
        <v>1548</v>
      </c>
      <c r="E864" s="88">
        <f t="shared" si="67"/>
        <v>1.4613810860247594</v>
      </c>
      <c r="F864" s="88">
        <f t="shared" si="71"/>
        <v>2.1356346785909053</v>
      </c>
      <c r="G864" s="88">
        <f t="shared" si="68"/>
        <v>10.1015625</v>
      </c>
      <c r="H864" s="88">
        <f t="shared" si="69"/>
        <v>10.1015625</v>
      </c>
      <c r="I864" s="88">
        <f t="shared" si="70"/>
        <v>9.8994586233565357E-2</v>
      </c>
      <c r="J864" s="88">
        <v>862</v>
      </c>
    </row>
    <row r="865" spans="1:10">
      <c r="A865" s="88">
        <v>2006</v>
      </c>
      <c r="B865" s="88">
        <v>4</v>
      </c>
      <c r="C865" s="88">
        <v>50.3</v>
      </c>
      <c r="D865" t="s">
        <v>1549</v>
      </c>
      <c r="E865" s="88">
        <f t="shared" si="67"/>
        <v>1.0823433231018225</v>
      </c>
      <c r="F865" s="88">
        <f t="shared" si="71"/>
        <v>1.1714670690630959</v>
      </c>
      <c r="G865" s="88">
        <f t="shared" si="68"/>
        <v>10.11328125</v>
      </c>
      <c r="H865" s="88">
        <f t="shared" si="69"/>
        <v>10.11328125</v>
      </c>
      <c r="I865" s="88">
        <f t="shared" si="70"/>
        <v>9.8879876400154498E-2</v>
      </c>
      <c r="J865" s="88">
        <v>863</v>
      </c>
    </row>
    <row r="866" spans="1:10">
      <c r="A866" s="88">
        <v>2006</v>
      </c>
      <c r="B866" s="88">
        <v>5</v>
      </c>
      <c r="C866" s="88">
        <v>37.200000000000003</v>
      </c>
      <c r="D866" t="s">
        <v>1550</v>
      </c>
      <c r="E866" s="88">
        <f t="shared" si="67"/>
        <v>2.1583193482604344</v>
      </c>
      <c r="F866" s="88">
        <f t="shared" si="71"/>
        <v>4.6583424090753462</v>
      </c>
      <c r="G866" s="88">
        <f t="shared" si="68"/>
        <v>10.125</v>
      </c>
      <c r="H866" s="88">
        <f t="shared" si="69"/>
        <v>10.125</v>
      </c>
      <c r="I866" s="88">
        <f t="shared" si="70"/>
        <v>9.8765432098765427E-2</v>
      </c>
      <c r="J866" s="88">
        <v>864</v>
      </c>
    </row>
    <row r="867" spans="1:10">
      <c r="A867" s="88">
        <v>2006</v>
      </c>
      <c r="B867" s="88">
        <v>6</v>
      </c>
      <c r="C867" s="88">
        <v>24.5</v>
      </c>
      <c r="D867" t="s">
        <v>1551</v>
      </c>
      <c r="E867" s="88">
        <f t="shared" si="67"/>
        <v>1.165985129135481</v>
      </c>
      <c r="F867" s="88">
        <f t="shared" si="71"/>
        <v>1.3595213213650843</v>
      </c>
      <c r="G867" s="88">
        <f t="shared" si="68"/>
        <v>10.13671875</v>
      </c>
      <c r="H867" s="88">
        <f t="shared" si="69"/>
        <v>10.13671875</v>
      </c>
      <c r="I867" s="88">
        <f t="shared" si="70"/>
        <v>9.8651252408477844E-2</v>
      </c>
      <c r="J867" s="88">
        <v>865</v>
      </c>
    </row>
    <row r="868" spans="1:10">
      <c r="A868" s="88">
        <v>2006</v>
      </c>
      <c r="B868" s="88">
        <v>7</v>
      </c>
      <c r="C868" s="88">
        <v>22.2</v>
      </c>
      <c r="D868" t="s">
        <v>1552</v>
      </c>
      <c r="E868" s="88">
        <f t="shared" si="67"/>
        <v>1.2407883073942654</v>
      </c>
      <c r="F868" s="88">
        <f t="shared" si="71"/>
        <v>1.5395556237663259</v>
      </c>
      <c r="G868" s="88">
        <f t="shared" si="68"/>
        <v>10.1484375</v>
      </c>
      <c r="H868" s="88">
        <f t="shared" si="69"/>
        <v>10.1484375</v>
      </c>
      <c r="I868" s="88">
        <f t="shared" si="70"/>
        <v>9.853733641262509E-2</v>
      </c>
      <c r="J868" s="88">
        <v>866</v>
      </c>
    </row>
    <row r="869" spans="1:10">
      <c r="A869" s="88">
        <v>2006</v>
      </c>
      <c r="B869" s="88">
        <v>8</v>
      </c>
      <c r="C869" s="88">
        <v>20.8</v>
      </c>
      <c r="D869" t="s">
        <v>1553</v>
      </c>
      <c r="E869" s="88">
        <f t="shared" si="67"/>
        <v>2.2424111048310462</v>
      </c>
      <c r="F869" s="88">
        <f t="shared" si="71"/>
        <v>5.0284075630695932</v>
      </c>
      <c r="G869" s="88">
        <f t="shared" si="68"/>
        <v>10.16015625</v>
      </c>
      <c r="H869" s="88">
        <f t="shared" si="69"/>
        <v>10.16015625</v>
      </c>
      <c r="I869" s="88">
        <f t="shared" si="70"/>
        <v>9.8423683198769707E-2</v>
      </c>
      <c r="J869" s="88">
        <v>867</v>
      </c>
    </row>
    <row r="870" spans="1:10">
      <c r="A870" s="88">
        <v>2006</v>
      </c>
      <c r="B870" s="88">
        <v>9</v>
      </c>
      <c r="C870" s="88">
        <v>23.7</v>
      </c>
      <c r="D870" t="s">
        <v>1554</v>
      </c>
      <c r="E870" s="88">
        <f t="shared" si="67"/>
        <v>0.78012211028838452</v>
      </c>
      <c r="F870" s="88">
        <f t="shared" si="71"/>
        <v>0.60859050696080241</v>
      </c>
      <c r="G870" s="88">
        <f t="shared" si="68"/>
        <v>10.171875</v>
      </c>
      <c r="H870" s="88">
        <f t="shared" si="69"/>
        <v>10.171875</v>
      </c>
      <c r="I870" s="88">
        <f t="shared" si="70"/>
        <v>9.8310291858678955E-2</v>
      </c>
      <c r="J870" s="88">
        <v>868</v>
      </c>
    </row>
    <row r="871" spans="1:10">
      <c r="A871" s="88">
        <v>2006</v>
      </c>
      <c r="B871" s="88">
        <v>10</v>
      </c>
      <c r="C871" s="88">
        <v>14.9</v>
      </c>
      <c r="D871" t="s">
        <v>1555</v>
      </c>
      <c r="E871" s="88">
        <f t="shared" si="67"/>
        <v>0.65076323025902183</v>
      </c>
      <c r="F871" s="88">
        <f t="shared" si="71"/>
        <v>0.42349278185715666</v>
      </c>
      <c r="G871" s="88">
        <f t="shared" si="68"/>
        <v>10.18359375</v>
      </c>
      <c r="H871" s="88">
        <f t="shared" si="69"/>
        <v>10.18359375</v>
      </c>
      <c r="I871" s="88">
        <f t="shared" si="70"/>
        <v>9.8197161488300724E-2</v>
      </c>
      <c r="J871" s="88">
        <v>869</v>
      </c>
    </row>
    <row r="872" spans="1:10">
      <c r="A872" s="88">
        <v>2006</v>
      </c>
      <c r="B872" s="88">
        <v>11</v>
      </c>
      <c r="C872" s="88">
        <v>35.700000000000003</v>
      </c>
      <c r="D872" t="s">
        <v>1556</v>
      </c>
      <c r="E872" s="88">
        <f t="shared" si="67"/>
        <v>0.99730740325836498</v>
      </c>
      <c r="F872" s="88">
        <f t="shared" si="71"/>
        <v>0.99462205659394298</v>
      </c>
      <c r="G872" s="88">
        <f t="shared" si="68"/>
        <v>10.1953125</v>
      </c>
      <c r="H872" s="88">
        <f t="shared" si="69"/>
        <v>10.1953125</v>
      </c>
      <c r="I872" s="88">
        <f t="shared" si="70"/>
        <v>9.8084291187739467E-2</v>
      </c>
      <c r="J872" s="88">
        <v>870</v>
      </c>
    </row>
    <row r="873" spans="1:10">
      <c r="A873" s="88">
        <v>2006</v>
      </c>
      <c r="B873" s="88">
        <v>12</v>
      </c>
      <c r="C873" s="88">
        <v>22.3</v>
      </c>
      <c r="D873" t="s">
        <v>1557</v>
      </c>
      <c r="E873" s="88">
        <f t="shared" si="67"/>
        <v>1.3648909925029391</v>
      </c>
      <c r="F873" s="88">
        <f t="shared" si="71"/>
        <v>1.8629274214156581</v>
      </c>
      <c r="G873" s="88">
        <f t="shared" si="68"/>
        <v>10.20703125</v>
      </c>
      <c r="H873" s="88">
        <f t="shared" si="69"/>
        <v>10.20703125</v>
      </c>
      <c r="I873" s="88">
        <f t="shared" si="70"/>
        <v>9.7971680061232302E-2</v>
      </c>
      <c r="J873" s="88">
        <v>871</v>
      </c>
    </row>
    <row r="874" spans="1:10">
      <c r="A874" s="88">
        <v>2007</v>
      </c>
      <c r="B874" s="88">
        <v>1</v>
      </c>
      <c r="C874" s="88">
        <v>29.3</v>
      </c>
      <c r="D874" t="s">
        <v>1558</v>
      </c>
      <c r="E874" s="88">
        <f t="shared" si="67"/>
        <v>2.033945811351761</v>
      </c>
      <c r="F874" s="88">
        <f t="shared" si="71"/>
        <v>4.1369355635153733</v>
      </c>
      <c r="G874" s="88">
        <f t="shared" si="68"/>
        <v>10.21875</v>
      </c>
      <c r="H874" s="88">
        <f t="shared" si="69"/>
        <v>10.21875</v>
      </c>
      <c r="I874" s="88">
        <f t="shared" si="70"/>
        <v>9.7859327217125383E-2</v>
      </c>
      <c r="J874" s="88">
        <v>872</v>
      </c>
    </row>
    <row r="875" spans="1:10">
      <c r="A875" s="88">
        <v>2007</v>
      </c>
      <c r="B875" s="88">
        <v>2</v>
      </c>
      <c r="C875" s="88">
        <v>18.399999999999999</v>
      </c>
      <c r="D875" t="s">
        <v>1559</v>
      </c>
      <c r="E875" s="88">
        <f t="shared" si="67"/>
        <v>0.76229078955535212</v>
      </c>
      <c r="F875" s="88">
        <f t="shared" si="71"/>
        <v>0.58108724784092214</v>
      </c>
      <c r="G875" s="88">
        <f t="shared" si="68"/>
        <v>10.23046875</v>
      </c>
      <c r="H875" s="88">
        <f t="shared" si="69"/>
        <v>10.23046875</v>
      </c>
      <c r="I875" s="88">
        <f t="shared" si="70"/>
        <v>9.7747231767850329E-2</v>
      </c>
      <c r="J875" s="88">
        <v>873</v>
      </c>
    </row>
    <row r="876" spans="1:10">
      <c r="A876" s="88">
        <v>2007</v>
      </c>
      <c r="B876" s="88">
        <v>3</v>
      </c>
      <c r="C876" s="88">
        <v>7.2</v>
      </c>
      <c r="D876" t="s">
        <v>1560</v>
      </c>
      <c r="E876" s="88">
        <f t="shared" si="67"/>
        <v>0.13261715494193363</v>
      </c>
      <c r="F876" s="88">
        <f t="shared" si="71"/>
        <v>1.758730978489283E-2</v>
      </c>
      <c r="G876" s="88">
        <f t="shared" si="68"/>
        <v>10.2421875</v>
      </c>
      <c r="H876" s="88">
        <f t="shared" si="69"/>
        <v>10.2421875</v>
      </c>
      <c r="I876" s="88">
        <f t="shared" si="70"/>
        <v>9.7635392829900844E-2</v>
      </c>
      <c r="J876" s="88">
        <v>874</v>
      </c>
    </row>
    <row r="877" spans="1:10">
      <c r="A877" s="88">
        <v>2007</v>
      </c>
      <c r="B877" s="88">
        <v>4</v>
      </c>
      <c r="C877" s="88">
        <v>5.4</v>
      </c>
      <c r="D877" t="s">
        <v>1561</v>
      </c>
      <c r="E877" s="88">
        <f t="shared" si="67"/>
        <v>0.98601737613264318</v>
      </c>
      <c r="F877" s="88">
        <f t="shared" si="71"/>
        <v>0.97223026603550233</v>
      </c>
      <c r="G877" s="88">
        <f t="shared" si="68"/>
        <v>10.25390625</v>
      </c>
      <c r="H877" s="88">
        <f t="shared" si="69"/>
        <v>10.25390625</v>
      </c>
      <c r="I877" s="88">
        <f t="shared" si="70"/>
        <v>9.7523809523809527E-2</v>
      </c>
      <c r="J877" s="88">
        <v>875</v>
      </c>
    </row>
    <row r="878" spans="1:10">
      <c r="A878" s="88">
        <v>2007</v>
      </c>
      <c r="B878" s="88">
        <v>5</v>
      </c>
      <c r="C878" s="88">
        <v>19.5</v>
      </c>
      <c r="D878" t="s">
        <v>1562</v>
      </c>
      <c r="E878" s="88">
        <f t="shared" si="67"/>
        <v>1.4313343798396692</v>
      </c>
      <c r="F878" s="88">
        <f t="shared" si="71"/>
        <v>2.0487181069110103</v>
      </c>
      <c r="G878" s="88">
        <f t="shared" si="68"/>
        <v>10.265625</v>
      </c>
      <c r="H878" s="88">
        <f t="shared" si="69"/>
        <v>10.265625</v>
      </c>
      <c r="I878" s="88">
        <f t="shared" si="70"/>
        <v>9.7412480974124804E-2</v>
      </c>
      <c r="J878" s="88">
        <v>876</v>
      </c>
    </row>
    <row r="879" spans="1:10">
      <c r="A879" s="88">
        <v>2007</v>
      </c>
      <c r="B879" s="88">
        <v>6</v>
      </c>
      <c r="C879" s="88">
        <v>21.3</v>
      </c>
      <c r="D879" t="s">
        <v>1563</v>
      </c>
      <c r="E879" s="88">
        <f t="shared" si="67"/>
        <v>1.5435295197850396</v>
      </c>
      <c r="F879" s="88">
        <f t="shared" si="71"/>
        <v>2.382483378447835</v>
      </c>
      <c r="G879" s="88">
        <f t="shared" si="68"/>
        <v>10.27734375</v>
      </c>
      <c r="H879" s="88">
        <f t="shared" si="69"/>
        <v>10.27734375</v>
      </c>
      <c r="I879" s="88">
        <f t="shared" si="70"/>
        <v>9.7301406309388064E-2</v>
      </c>
      <c r="J879" s="88">
        <v>877</v>
      </c>
    </row>
    <row r="880" spans="1:10">
      <c r="A880" s="88">
        <v>2007</v>
      </c>
      <c r="B880" s="88">
        <v>7</v>
      </c>
      <c r="C880" s="88">
        <v>15.1</v>
      </c>
      <c r="D880" t="s">
        <v>1564</v>
      </c>
      <c r="E880" s="88">
        <f t="shared" si="67"/>
        <v>1.6731790057684792</v>
      </c>
      <c r="F880" s="88">
        <f t="shared" si="71"/>
        <v>2.7995279853443966</v>
      </c>
      <c r="G880" s="88">
        <f t="shared" si="68"/>
        <v>10.2890625</v>
      </c>
      <c r="H880" s="88">
        <f t="shared" si="69"/>
        <v>10.2890625</v>
      </c>
      <c r="I880" s="88">
        <f t="shared" si="70"/>
        <v>9.7190584662110863E-2</v>
      </c>
      <c r="J880" s="88">
        <v>878</v>
      </c>
    </row>
    <row r="881" spans="1:10">
      <c r="A881" s="88">
        <v>2007</v>
      </c>
      <c r="B881" s="88">
        <v>8</v>
      </c>
      <c r="C881" s="88">
        <v>9.8000000000000007</v>
      </c>
      <c r="D881" t="s">
        <v>1565</v>
      </c>
      <c r="E881" s="88">
        <f t="shared" si="67"/>
        <v>1.0950532418785899</v>
      </c>
      <c r="F881" s="88">
        <f t="shared" si="71"/>
        <v>1.1991416025488095</v>
      </c>
      <c r="G881" s="88">
        <f t="shared" si="68"/>
        <v>10.30078125</v>
      </c>
      <c r="H881" s="88">
        <f t="shared" si="69"/>
        <v>10.30078125</v>
      </c>
      <c r="I881" s="88">
        <f t="shared" si="70"/>
        <v>9.7080015168752365E-2</v>
      </c>
      <c r="J881" s="88">
        <v>879</v>
      </c>
    </row>
    <row r="882" spans="1:10">
      <c r="A882" s="88">
        <v>2007</v>
      </c>
      <c r="B882" s="88">
        <v>9</v>
      </c>
      <c r="C882" s="88">
        <v>4</v>
      </c>
      <c r="D882" t="s">
        <v>1566</v>
      </c>
      <c r="E882" s="88">
        <f t="shared" si="67"/>
        <v>2.099887841097908</v>
      </c>
      <c r="F882" s="88">
        <f t="shared" si="71"/>
        <v>4.409528945190833</v>
      </c>
      <c r="G882" s="88">
        <f t="shared" si="68"/>
        <v>10.3125</v>
      </c>
      <c r="H882" s="88">
        <f t="shared" si="69"/>
        <v>10.3125</v>
      </c>
      <c r="I882" s="88">
        <f t="shared" si="70"/>
        <v>9.696969696969697E-2</v>
      </c>
      <c r="J882" s="88">
        <v>880</v>
      </c>
    </row>
    <row r="883" spans="1:10">
      <c r="A883" s="88">
        <v>2007</v>
      </c>
      <c r="B883" s="88">
        <v>10</v>
      </c>
      <c r="C883" s="88">
        <v>1.5</v>
      </c>
      <c r="D883" t="s">
        <v>1567</v>
      </c>
      <c r="E883" s="88">
        <f t="shared" si="67"/>
        <v>0.16564217774068965</v>
      </c>
      <c r="F883" s="88">
        <f t="shared" si="71"/>
        <v>2.7437331046678223E-2</v>
      </c>
      <c r="G883" s="88">
        <f t="shared" si="68"/>
        <v>10.32421875</v>
      </c>
      <c r="H883" s="88">
        <f t="shared" si="69"/>
        <v>10.32421875</v>
      </c>
      <c r="I883" s="88">
        <f t="shared" si="70"/>
        <v>9.685962920923194E-2</v>
      </c>
      <c r="J883" s="88">
        <v>881</v>
      </c>
    </row>
    <row r="884" spans="1:10">
      <c r="A884" s="88">
        <v>2007</v>
      </c>
      <c r="B884" s="88">
        <v>11</v>
      </c>
      <c r="C884" s="88">
        <v>2.8</v>
      </c>
      <c r="D884" t="s">
        <v>1568</v>
      </c>
      <c r="E884" s="88">
        <f t="shared" si="67"/>
        <v>0.89454080216956411</v>
      </c>
      <c r="F884" s="88">
        <f t="shared" si="71"/>
        <v>0.80020324674616727</v>
      </c>
      <c r="G884" s="88">
        <f t="shared" si="68"/>
        <v>10.3359375</v>
      </c>
      <c r="H884" s="88">
        <f t="shared" si="69"/>
        <v>10.3359375</v>
      </c>
      <c r="I884" s="88">
        <f t="shared" si="70"/>
        <v>9.6749811035525324E-2</v>
      </c>
      <c r="J884" s="88">
        <v>882</v>
      </c>
    </row>
    <row r="885" spans="1:10">
      <c r="A885" s="88">
        <v>2007</v>
      </c>
      <c r="B885" s="88">
        <v>12</v>
      </c>
      <c r="C885" s="88">
        <v>17.3</v>
      </c>
      <c r="D885" t="s">
        <v>1569</v>
      </c>
      <c r="E885" s="88">
        <f t="shared" si="67"/>
        <v>1.5713978979164835</v>
      </c>
      <c r="F885" s="88">
        <f t="shared" si="71"/>
        <v>2.4692913535763434</v>
      </c>
      <c r="G885" s="88">
        <f t="shared" si="68"/>
        <v>10.34765625</v>
      </c>
      <c r="H885" s="88">
        <f t="shared" si="69"/>
        <v>10.34765625</v>
      </c>
      <c r="I885" s="88">
        <f t="shared" si="70"/>
        <v>9.6640241600603999E-2</v>
      </c>
      <c r="J885" s="88">
        <v>883</v>
      </c>
    </row>
    <row r="886" spans="1:10">
      <c r="A886" s="88">
        <v>2008</v>
      </c>
      <c r="B886" s="88">
        <v>1</v>
      </c>
      <c r="C886" s="88">
        <v>4.0999999999999996</v>
      </c>
      <c r="D886" t="s">
        <v>1570</v>
      </c>
      <c r="E886" s="88">
        <f t="shared" si="67"/>
        <v>1.115059615722948</v>
      </c>
      <c r="F886" s="88">
        <f t="shared" si="71"/>
        <v>1.2433579466162084</v>
      </c>
      <c r="G886" s="88">
        <f t="shared" si="68"/>
        <v>10.359375</v>
      </c>
      <c r="H886" s="88">
        <f t="shared" si="69"/>
        <v>10.359375</v>
      </c>
      <c r="I886" s="88">
        <f t="shared" si="70"/>
        <v>9.6530920060331829E-2</v>
      </c>
      <c r="J886" s="88">
        <v>884</v>
      </c>
    </row>
    <row r="887" spans="1:10">
      <c r="A887" s="88">
        <v>2008</v>
      </c>
      <c r="B887" s="88">
        <v>2</v>
      </c>
      <c r="C887" s="88">
        <v>2.9</v>
      </c>
      <c r="D887" t="s">
        <v>1571</v>
      </c>
      <c r="E887" s="88">
        <f t="shared" si="67"/>
        <v>2.1841624348917796</v>
      </c>
      <c r="F887" s="88">
        <f t="shared" si="71"/>
        <v>4.7705655419923874</v>
      </c>
      <c r="G887" s="88">
        <f t="shared" si="68"/>
        <v>10.37109375</v>
      </c>
      <c r="H887" s="88">
        <f t="shared" si="69"/>
        <v>10.37109375</v>
      </c>
      <c r="I887" s="88">
        <f t="shared" si="70"/>
        <v>9.6421845574387946E-2</v>
      </c>
      <c r="J887" s="88">
        <v>885</v>
      </c>
    </row>
    <row r="888" spans="1:10">
      <c r="A888" s="88">
        <v>2008</v>
      </c>
      <c r="B888" s="88">
        <v>3</v>
      </c>
      <c r="C888" s="88">
        <v>15.5</v>
      </c>
      <c r="D888" t="s">
        <v>1572</v>
      </c>
      <c r="E888" s="88">
        <f t="shared" si="67"/>
        <v>0.68629714006287634</v>
      </c>
      <c r="F888" s="88">
        <f t="shared" si="71"/>
        <v>0.4710037644584833</v>
      </c>
      <c r="G888" s="88">
        <f t="shared" si="68"/>
        <v>10.3828125</v>
      </c>
      <c r="H888" s="88">
        <f t="shared" si="69"/>
        <v>10.3828125</v>
      </c>
      <c r="I888" s="88">
        <f t="shared" si="70"/>
        <v>9.6313017306245294E-2</v>
      </c>
      <c r="J888" s="88">
        <v>886</v>
      </c>
    </row>
    <row r="889" spans="1:10">
      <c r="A889" s="88">
        <v>2008</v>
      </c>
      <c r="B889" s="88">
        <v>4</v>
      </c>
      <c r="C889" s="88">
        <v>3.6</v>
      </c>
      <c r="D889" t="s">
        <v>1573</v>
      </c>
      <c r="E889" s="88">
        <f t="shared" si="67"/>
        <v>1.1051643088215635</v>
      </c>
      <c r="F889" s="88">
        <f t="shared" si="71"/>
        <v>1.2213881494930441</v>
      </c>
      <c r="G889" s="88">
        <f t="shared" si="68"/>
        <v>10.39453125</v>
      </c>
      <c r="H889" s="88">
        <f t="shared" si="69"/>
        <v>10.39453125</v>
      </c>
      <c r="I889" s="88">
        <f t="shared" si="70"/>
        <v>9.6204434423149188E-2</v>
      </c>
      <c r="J889" s="88">
        <v>887</v>
      </c>
    </row>
    <row r="890" spans="1:10">
      <c r="A890" s="88">
        <v>2008</v>
      </c>
      <c r="B890" s="88">
        <v>5</v>
      </c>
      <c r="C890" s="88">
        <v>4.5999999999999996</v>
      </c>
      <c r="D890" t="s">
        <v>1574</v>
      </c>
      <c r="E890" s="88">
        <f t="shared" si="67"/>
        <v>1.0814095678620461</v>
      </c>
      <c r="F890" s="88">
        <f t="shared" si="71"/>
        <v>1.1694466534635772</v>
      </c>
      <c r="G890" s="88">
        <f t="shared" si="68"/>
        <v>10.40625</v>
      </c>
      <c r="H890" s="88">
        <f t="shared" si="69"/>
        <v>10.40625</v>
      </c>
      <c r="I890" s="88">
        <f t="shared" si="70"/>
        <v>9.6096096096096095E-2</v>
      </c>
      <c r="J890" s="88">
        <v>888</v>
      </c>
    </row>
    <row r="891" spans="1:10">
      <c r="A891" s="88">
        <v>2008</v>
      </c>
      <c r="B891" s="88">
        <v>6</v>
      </c>
      <c r="C891" s="88">
        <v>5.2</v>
      </c>
      <c r="D891" t="s">
        <v>1575</v>
      </c>
      <c r="E891" s="88">
        <f t="shared" si="67"/>
        <v>0.92340018073493668</v>
      </c>
      <c r="F891" s="88">
        <f t="shared" si="71"/>
        <v>0.85266789378131369</v>
      </c>
      <c r="G891" s="88">
        <f t="shared" si="68"/>
        <v>10.41796875</v>
      </c>
      <c r="H891" s="88">
        <f t="shared" si="69"/>
        <v>10.41796875</v>
      </c>
      <c r="I891" s="88">
        <f t="shared" si="70"/>
        <v>9.5988001499812528E-2</v>
      </c>
      <c r="J891" s="88">
        <v>889</v>
      </c>
    </row>
    <row r="892" spans="1:10">
      <c r="A892" s="88">
        <v>2008</v>
      </c>
      <c r="B892" s="88">
        <v>7</v>
      </c>
      <c r="C892" s="88">
        <v>0.6</v>
      </c>
      <c r="D892" t="s">
        <v>1576</v>
      </c>
      <c r="E892" s="88">
        <f t="shared" si="67"/>
        <v>0.93600411070749445</v>
      </c>
      <c r="F892" s="88">
        <f t="shared" si="71"/>
        <v>0.87610369526132748</v>
      </c>
      <c r="G892" s="88">
        <f t="shared" si="68"/>
        <v>10.4296875</v>
      </c>
      <c r="H892" s="88">
        <f t="shared" si="69"/>
        <v>10.4296875</v>
      </c>
      <c r="I892" s="88">
        <f t="shared" si="70"/>
        <v>9.5880149812734086E-2</v>
      </c>
      <c r="J892" s="88">
        <v>890</v>
      </c>
    </row>
    <row r="893" spans="1:10">
      <c r="A893" s="88">
        <v>2008</v>
      </c>
      <c r="B893" s="88">
        <v>8</v>
      </c>
      <c r="C893" s="88">
        <v>0.3</v>
      </c>
      <c r="D893" t="s">
        <v>1577</v>
      </c>
      <c r="E893" s="88">
        <f t="shared" si="67"/>
        <v>1.2903245581559251</v>
      </c>
      <c r="F893" s="88">
        <f t="shared" si="71"/>
        <v>1.6649374653802833</v>
      </c>
      <c r="G893" s="88">
        <f t="shared" si="68"/>
        <v>10.44140625</v>
      </c>
      <c r="H893" s="88">
        <f t="shared" si="69"/>
        <v>10.44140625</v>
      </c>
      <c r="I893" s="88">
        <f t="shared" si="70"/>
        <v>9.5772540216984656E-2</v>
      </c>
      <c r="J893" s="88">
        <v>891</v>
      </c>
    </row>
    <row r="894" spans="1:10">
      <c r="A894" s="88">
        <v>2008</v>
      </c>
      <c r="B894" s="88">
        <v>9</v>
      </c>
      <c r="C894" s="88">
        <v>1.2</v>
      </c>
      <c r="D894" t="s">
        <v>1578</v>
      </c>
      <c r="E894" s="88">
        <f t="shared" si="67"/>
        <v>2.7071476384833657</v>
      </c>
      <c r="F894" s="88">
        <f t="shared" si="71"/>
        <v>7.3286483365460633</v>
      </c>
      <c r="G894" s="88">
        <f t="shared" si="68"/>
        <v>10.453125</v>
      </c>
      <c r="H894" s="88">
        <f t="shared" si="69"/>
        <v>10.453125</v>
      </c>
      <c r="I894" s="88">
        <f t="shared" si="70"/>
        <v>9.5665171898355758E-2</v>
      </c>
      <c r="J894" s="88">
        <v>892</v>
      </c>
    </row>
    <row r="895" spans="1:10">
      <c r="A895" s="88">
        <v>2008</v>
      </c>
      <c r="B895" s="88">
        <v>10</v>
      </c>
      <c r="C895" s="88">
        <v>4.2</v>
      </c>
      <c r="D895" t="s">
        <v>1579</v>
      </c>
      <c r="E895" s="88">
        <f t="shared" si="67"/>
        <v>1.1334506708428924</v>
      </c>
      <c r="F895" s="88">
        <f t="shared" si="71"/>
        <v>1.2847104232342028</v>
      </c>
      <c r="G895" s="88">
        <f t="shared" si="68"/>
        <v>10.46484375</v>
      </c>
      <c r="H895" s="88">
        <f t="shared" si="69"/>
        <v>10.46484375</v>
      </c>
      <c r="I895" s="88">
        <f t="shared" si="70"/>
        <v>9.5558044046285928E-2</v>
      </c>
      <c r="J895" s="88">
        <v>893</v>
      </c>
    </row>
    <row r="896" spans="1:10">
      <c r="A896" s="88">
        <v>2008</v>
      </c>
      <c r="B896" s="88">
        <v>11</v>
      </c>
      <c r="C896" s="88">
        <v>6.6</v>
      </c>
      <c r="D896" t="s">
        <v>1580</v>
      </c>
      <c r="E896" s="88">
        <f t="shared" si="67"/>
        <v>2.3299749533819476</v>
      </c>
      <c r="F896" s="88">
        <f t="shared" si="71"/>
        <v>5.4287832833872089</v>
      </c>
      <c r="G896" s="88">
        <f t="shared" si="68"/>
        <v>10.4765625</v>
      </c>
      <c r="H896" s="88">
        <f t="shared" si="69"/>
        <v>10.4765625</v>
      </c>
      <c r="I896" s="88">
        <f t="shared" si="70"/>
        <v>9.5451155853840411E-2</v>
      </c>
      <c r="J896" s="88">
        <v>894</v>
      </c>
    </row>
    <row r="897" spans="1:10">
      <c r="A897" s="88">
        <v>2008</v>
      </c>
      <c r="B897" s="88">
        <v>12</v>
      </c>
      <c r="C897" s="88">
        <v>1</v>
      </c>
      <c r="D897" t="s">
        <v>1581</v>
      </c>
      <c r="E897" s="88">
        <f t="shared" si="67"/>
        <v>1.4866759060887804</v>
      </c>
      <c r="F897" s="88">
        <f t="shared" si="71"/>
        <v>2.2102052497448961</v>
      </c>
      <c r="G897" s="88">
        <f t="shared" si="68"/>
        <v>10.48828125</v>
      </c>
      <c r="H897" s="88">
        <f t="shared" si="69"/>
        <v>10.48828125</v>
      </c>
      <c r="I897" s="88">
        <f t="shared" si="70"/>
        <v>9.5344506517690872E-2</v>
      </c>
      <c r="J897" s="88">
        <v>895</v>
      </c>
    </row>
    <row r="898" spans="1:10">
      <c r="A898" s="88">
        <v>2009</v>
      </c>
      <c r="B898" s="88">
        <v>1</v>
      </c>
      <c r="C898" s="88">
        <v>1.3</v>
      </c>
      <c r="D898" t="s">
        <v>1582</v>
      </c>
      <c r="E898" s="88">
        <f t="shared" si="67"/>
        <v>1.8579757439641318</v>
      </c>
      <c r="F898" s="88">
        <f t="shared" si="71"/>
        <v>3.4520738651590688</v>
      </c>
      <c r="G898" s="88">
        <f t="shared" si="68"/>
        <v>10.5</v>
      </c>
      <c r="H898" s="88">
        <f t="shared" si="69"/>
        <v>10.5</v>
      </c>
      <c r="I898" s="88">
        <f t="shared" si="70"/>
        <v>9.5238095238095233E-2</v>
      </c>
      <c r="J898" s="88">
        <v>896</v>
      </c>
    </row>
    <row r="899" spans="1:10">
      <c r="A899" s="88">
        <v>2009</v>
      </c>
      <c r="B899" s="88">
        <v>2</v>
      </c>
      <c r="C899" s="88">
        <v>1.2</v>
      </c>
      <c r="D899" t="s">
        <v>1583</v>
      </c>
      <c r="E899" s="88">
        <f t="shared" ref="E899:E962" si="72">(2*IMABS(D899))/COUNT($C$2:$C$1025)</f>
        <v>0.85184033233520196</v>
      </c>
      <c r="F899" s="88">
        <f t="shared" si="71"/>
        <v>0.72563195179294726</v>
      </c>
      <c r="G899" s="88">
        <f t="shared" si="68"/>
        <v>10.51171875</v>
      </c>
      <c r="H899" s="88">
        <f t="shared" si="69"/>
        <v>10.51171875</v>
      </c>
      <c r="I899" s="88">
        <f t="shared" si="70"/>
        <v>9.5131921218877744E-2</v>
      </c>
      <c r="J899" s="88">
        <v>897</v>
      </c>
    </row>
    <row r="900" spans="1:10">
      <c r="A900" s="88">
        <v>2009</v>
      </c>
      <c r="B900" s="88">
        <v>3</v>
      </c>
      <c r="C900" s="88">
        <v>0.6</v>
      </c>
      <c r="D900" t="s">
        <v>1584</v>
      </c>
      <c r="E900" s="88">
        <f t="shared" si="72"/>
        <v>2.0476074186779161</v>
      </c>
      <c r="F900" s="88">
        <f t="shared" si="71"/>
        <v>4.1926961410248387</v>
      </c>
      <c r="G900" s="88">
        <f t="shared" ref="G900:G963" si="73">G899+$K$8</f>
        <v>10.5234375</v>
      </c>
      <c r="H900" s="88">
        <f t="shared" ref="H900:H963" si="74">J900/(1024/2)*$K$2</f>
        <v>10.5234375</v>
      </c>
      <c r="I900" s="88">
        <f t="shared" ref="I900:I963" si="75">1/H900</f>
        <v>9.5025983667409053E-2</v>
      </c>
      <c r="J900" s="88">
        <v>898</v>
      </c>
    </row>
    <row r="901" spans="1:10">
      <c r="A901" s="88">
        <v>2009</v>
      </c>
      <c r="B901" s="88">
        <v>4</v>
      </c>
      <c r="C901" s="88">
        <v>1.2</v>
      </c>
      <c r="D901" t="s">
        <v>1585</v>
      </c>
      <c r="E901" s="88">
        <f t="shared" si="72"/>
        <v>1.4909494220139035</v>
      </c>
      <c r="F901" s="88">
        <f t="shared" si="71"/>
        <v>2.2229301790035927</v>
      </c>
      <c r="G901" s="88">
        <f t="shared" si="73"/>
        <v>10.53515625</v>
      </c>
      <c r="H901" s="88">
        <f t="shared" si="74"/>
        <v>10.53515625</v>
      </c>
      <c r="I901" s="88">
        <f t="shared" si="75"/>
        <v>9.4920281794586572E-2</v>
      </c>
      <c r="J901" s="88">
        <v>899</v>
      </c>
    </row>
    <row r="902" spans="1:10">
      <c r="A902" s="88">
        <v>2009</v>
      </c>
      <c r="B902" s="88">
        <v>5</v>
      </c>
      <c r="C902" s="88">
        <v>2.9</v>
      </c>
      <c r="D902" t="s">
        <v>1586</v>
      </c>
      <c r="E902" s="88">
        <f t="shared" si="72"/>
        <v>2.8314160798925654</v>
      </c>
      <c r="F902" s="88">
        <f t="shared" si="71"/>
        <v>8.0169170174741815</v>
      </c>
      <c r="G902" s="88">
        <f t="shared" si="73"/>
        <v>10.546875</v>
      </c>
      <c r="H902" s="88">
        <f t="shared" si="74"/>
        <v>10.546875</v>
      </c>
      <c r="I902" s="88">
        <f t="shared" si="75"/>
        <v>9.481481481481481E-2</v>
      </c>
      <c r="J902" s="88">
        <v>900</v>
      </c>
    </row>
    <row r="903" spans="1:10">
      <c r="A903" s="88">
        <v>2009</v>
      </c>
      <c r="B903" s="88">
        <v>6</v>
      </c>
      <c r="C903" s="88">
        <v>6.3</v>
      </c>
      <c r="D903" t="s">
        <v>1587</v>
      </c>
      <c r="E903" s="88">
        <f t="shared" si="72"/>
        <v>0.94064968946894634</v>
      </c>
      <c r="F903" s="88">
        <f t="shared" si="71"/>
        <v>0.88482183829802519</v>
      </c>
      <c r="G903" s="88">
        <f t="shared" si="73"/>
        <v>10.55859375</v>
      </c>
      <c r="H903" s="88">
        <f t="shared" si="74"/>
        <v>10.55859375</v>
      </c>
      <c r="I903" s="88">
        <f t="shared" si="75"/>
        <v>9.4709581945985943E-2</v>
      </c>
      <c r="J903" s="88">
        <v>901</v>
      </c>
    </row>
    <row r="904" spans="1:10">
      <c r="A904" s="88">
        <v>2009</v>
      </c>
      <c r="B904" s="88">
        <v>7</v>
      </c>
      <c r="C904" s="88">
        <v>5.5</v>
      </c>
      <c r="D904" t="s">
        <v>1588</v>
      </c>
      <c r="E904" s="88">
        <f t="shared" si="72"/>
        <v>1.4697769108010583</v>
      </c>
      <c r="F904" s="88">
        <f t="shared" ref="F904:F967" si="76">E904^2</f>
        <v>2.1602441675239024</v>
      </c>
      <c r="G904" s="88">
        <f t="shared" si="73"/>
        <v>10.5703125</v>
      </c>
      <c r="H904" s="88">
        <f t="shared" si="74"/>
        <v>10.5703125</v>
      </c>
      <c r="I904" s="88">
        <f t="shared" si="75"/>
        <v>9.4604582409460458E-2</v>
      </c>
      <c r="J904" s="88">
        <v>902</v>
      </c>
    </row>
    <row r="905" spans="1:10">
      <c r="A905" s="88">
        <v>2009</v>
      </c>
      <c r="B905" s="88">
        <v>8</v>
      </c>
      <c r="C905" s="88">
        <v>0</v>
      </c>
      <c r="D905" t="s">
        <v>1589</v>
      </c>
      <c r="E905" s="88">
        <f t="shared" si="72"/>
        <v>0.58016879852400183</v>
      </c>
      <c r="F905" s="88">
        <f t="shared" si="76"/>
        <v>0.33659583478078381</v>
      </c>
      <c r="G905" s="88">
        <f t="shared" si="73"/>
        <v>10.58203125</v>
      </c>
      <c r="H905" s="88">
        <f t="shared" si="74"/>
        <v>10.58203125</v>
      </c>
      <c r="I905" s="88">
        <f t="shared" si="75"/>
        <v>9.4499815430047984E-2</v>
      </c>
      <c r="J905" s="88">
        <v>903</v>
      </c>
    </row>
    <row r="906" spans="1:10">
      <c r="A906" s="88">
        <v>2009</v>
      </c>
      <c r="B906" s="88">
        <v>9</v>
      </c>
      <c r="C906" s="88">
        <v>7.1</v>
      </c>
      <c r="D906" t="s">
        <v>1590</v>
      </c>
      <c r="E906" s="88">
        <f t="shared" si="72"/>
        <v>1.9095024676377361</v>
      </c>
      <c r="F906" s="88">
        <f t="shared" si="76"/>
        <v>3.6461996739146034</v>
      </c>
      <c r="G906" s="88">
        <f t="shared" si="73"/>
        <v>10.59375</v>
      </c>
      <c r="H906" s="88">
        <f t="shared" si="74"/>
        <v>10.59375</v>
      </c>
      <c r="I906" s="88">
        <f t="shared" si="75"/>
        <v>9.4395280235988199E-2</v>
      </c>
      <c r="J906" s="88">
        <v>904</v>
      </c>
    </row>
    <row r="907" spans="1:10">
      <c r="A907" s="88">
        <v>2009</v>
      </c>
      <c r="B907" s="88">
        <v>10</v>
      </c>
      <c r="C907" s="88">
        <v>7.7</v>
      </c>
      <c r="D907" t="s">
        <v>1591</v>
      </c>
      <c r="E907" s="88">
        <f t="shared" si="72"/>
        <v>1.5174306601240188</v>
      </c>
      <c r="F907" s="88">
        <f t="shared" si="76"/>
        <v>2.3025958082844156</v>
      </c>
      <c r="G907" s="88">
        <f t="shared" si="73"/>
        <v>10.60546875</v>
      </c>
      <c r="H907" s="88">
        <f t="shared" si="74"/>
        <v>10.60546875</v>
      </c>
      <c r="I907" s="88">
        <f t="shared" si="75"/>
        <v>9.4290976058931858E-2</v>
      </c>
      <c r="J907" s="88">
        <v>905</v>
      </c>
    </row>
    <row r="908" spans="1:10">
      <c r="A908" s="88">
        <v>2009</v>
      </c>
      <c r="B908" s="88">
        <v>11</v>
      </c>
      <c r="C908" s="88">
        <v>6.9</v>
      </c>
      <c r="D908" t="s">
        <v>1592</v>
      </c>
      <c r="E908" s="88">
        <f t="shared" si="72"/>
        <v>1.8118160745947887</v>
      </c>
      <c r="F908" s="88">
        <f t="shared" si="76"/>
        <v>3.2826774881600689</v>
      </c>
      <c r="G908" s="88">
        <f t="shared" si="73"/>
        <v>10.6171875</v>
      </c>
      <c r="H908" s="88">
        <f t="shared" si="74"/>
        <v>10.6171875</v>
      </c>
      <c r="I908" s="88">
        <f t="shared" si="75"/>
        <v>9.4186902133922001E-2</v>
      </c>
      <c r="J908" s="88">
        <v>906</v>
      </c>
    </row>
    <row r="909" spans="1:10">
      <c r="A909" s="88">
        <v>2009</v>
      </c>
      <c r="B909" s="88">
        <v>12</v>
      </c>
      <c r="C909" s="88">
        <v>16.3</v>
      </c>
      <c r="D909" t="s">
        <v>1593</v>
      </c>
      <c r="E909" s="88">
        <f t="shared" si="72"/>
        <v>3.4923737997754851</v>
      </c>
      <c r="F909" s="88">
        <f t="shared" si="76"/>
        <v>12.196674757358259</v>
      </c>
      <c r="G909" s="88">
        <f t="shared" si="73"/>
        <v>10.62890625</v>
      </c>
      <c r="H909" s="88">
        <f t="shared" si="74"/>
        <v>10.62890625</v>
      </c>
      <c r="I909" s="88">
        <f t="shared" si="75"/>
        <v>9.4083057699375236E-2</v>
      </c>
      <c r="J909" s="88">
        <v>907</v>
      </c>
    </row>
    <row r="910" spans="1:10">
      <c r="A910" s="88">
        <v>2010</v>
      </c>
      <c r="B910" s="88">
        <v>1</v>
      </c>
      <c r="C910" s="88">
        <v>19.5</v>
      </c>
      <c r="D910" t="s">
        <v>1594</v>
      </c>
      <c r="E910" s="88">
        <f t="shared" si="72"/>
        <v>0.71992268033980833</v>
      </c>
      <c r="F910" s="88">
        <f t="shared" si="76"/>
        <v>0.51828866566765386</v>
      </c>
      <c r="G910" s="88">
        <f t="shared" si="73"/>
        <v>10.640625</v>
      </c>
      <c r="H910" s="88">
        <f t="shared" si="74"/>
        <v>10.640625</v>
      </c>
      <c r="I910" s="88">
        <f t="shared" si="75"/>
        <v>9.3979441997063137E-2</v>
      </c>
      <c r="J910" s="88">
        <v>908</v>
      </c>
    </row>
    <row r="911" spans="1:10">
      <c r="A911" s="88">
        <v>2010</v>
      </c>
      <c r="B911" s="88">
        <v>2</v>
      </c>
      <c r="C911" s="88">
        <v>28.5</v>
      </c>
      <c r="D911" t="s">
        <v>1595</v>
      </c>
      <c r="E911" s="88">
        <f t="shared" si="72"/>
        <v>0.56433461028006637</v>
      </c>
      <c r="F911" s="88">
        <f t="shared" si="76"/>
        <v>0.31847355235995439</v>
      </c>
      <c r="G911" s="88">
        <f t="shared" si="73"/>
        <v>10.65234375</v>
      </c>
      <c r="H911" s="88">
        <f t="shared" si="74"/>
        <v>10.65234375</v>
      </c>
      <c r="I911" s="88">
        <f t="shared" si="75"/>
        <v>9.3876054272093876E-2</v>
      </c>
      <c r="J911" s="88">
        <v>909</v>
      </c>
    </row>
    <row r="912" spans="1:10">
      <c r="A912" s="88">
        <v>2010</v>
      </c>
      <c r="B912" s="88">
        <v>3</v>
      </c>
      <c r="C912" s="88">
        <v>24</v>
      </c>
      <c r="D912" t="s">
        <v>1596</v>
      </c>
      <c r="E912" s="88">
        <f t="shared" si="72"/>
        <v>1.5048773759549205</v>
      </c>
      <c r="F912" s="88">
        <f t="shared" si="76"/>
        <v>2.2646559166609674</v>
      </c>
      <c r="G912" s="88">
        <f t="shared" si="73"/>
        <v>10.6640625</v>
      </c>
      <c r="H912" s="88">
        <f t="shared" si="74"/>
        <v>10.6640625</v>
      </c>
      <c r="I912" s="88">
        <f t="shared" si="75"/>
        <v>9.3772893772893773E-2</v>
      </c>
      <c r="J912" s="88">
        <v>910</v>
      </c>
    </row>
    <row r="913" spans="1:10">
      <c r="A913" s="88">
        <v>2010</v>
      </c>
      <c r="B913" s="88">
        <v>4</v>
      </c>
      <c r="C913" s="88">
        <v>10.4</v>
      </c>
      <c r="D913" t="s">
        <v>1597</v>
      </c>
      <c r="E913" s="88">
        <f t="shared" si="72"/>
        <v>2.4900441545037753</v>
      </c>
      <c r="F913" s="88">
        <f t="shared" si="76"/>
        <v>6.2003198913784212</v>
      </c>
      <c r="G913" s="88">
        <f t="shared" si="73"/>
        <v>10.67578125</v>
      </c>
      <c r="H913" s="88">
        <f t="shared" si="74"/>
        <v>10.67578125</v>
      </c>
      <c r="I913" s="88">
        <f t="shared" si="75"/>
        <v>9.3669959751189164E-2</v>
      </c>
      <c r="J913" s="88">
        <v>911</v>
      </c>
    </row>
    <row r="914" spans="1:10">
      <c r="A914" s="88">
        <v>2010</v>
      </c>
      <c r="B914" s="88">
        <v>5</v>
      </c>
      <c r="C914" s="88">
        <v>13.9</v>
      </c>
      <c r="D914" t="s">
        <v>1598</v>
      </c>
      <c r="E914" s="88">
        <f t="shared" si="72"/>
        <v>2.6176746298429712</v>
      </c>
      <c r="F914" s="88">
        <f t="shared" si="76"/>
        <v>6.8522204677235363</v>
      </c>
      <c r="G914" s="88">
        <f t="shared" si="73"/>
        <v>10.6875</v>
      </c>
      <c r="H914" s="88">
        <f t="shared" si="74"/>
        <v>10.6875</v>
      </c>
      <c r="I914" s="88">
        <f t="shared" si="75"/>
        <v>9.3567251461988299E-2</v>
      </c>
      <c r="J914" s="88">
        <v>912</v>
      </c>
    </row>
    <row r="915" spans="1:10">
      <c r="A915" s="88">
        <v>2010</v>
      </c>
      <c r="B915" s="88">
        <v>6</v>
      </c>
      <c r="C915" s="88">
        <v>18.8</v>
      </c>
      <c r="D915" t="s">
        <v>1599</v>
      </c>
      <c r="E915" s="88">
        <f t="shared" si="72"/>
        <v>1.2547494341117402</v>
      </c>
      <c r="F915" s="88">
        <f t="shared" si="76"/>
        <v>1.5743961424037323</v>
      </c>
      <c r="G915" s="88">
        <f t="shared" si="73"/>
        <v>10.69921875</v>
      </c>
      <c r="H915" s="88">
        <f t="shared" si="74"/>
        <v>10.69921875</v>
      </c>
      <c r="I915" s="88">
        <f t="shared" si="75"/>
        <v>9.3464768163563347E-2</v>
      </c>
      <c r="J915" s="88">
        <v>913</v>
      </c>
    </row>
    <row r="916" spans="1:10">
      <c r="A916" s="88">
        <v>2010</v>
      </c>
      <c r="B916" s="88">
        <v>7</v>
      </c>
      <c r="C916" s="88">
        <v>25.2</v>
      </c>
      <c r="D916" t="s">
        <v>1600</v>
      </c>
      <c r="E916" s="88">
        <f t="shared" si="72"/>
        <v>1.9719430215643321</v>
      </c>
      <c r="F916" s="88">
        <f t="shared" si="76"/>
        <v>3.8885592802962679</v>
      </c>
      <c r="G916" s="88">
        <f t="shared" si="73"/>
        <v>10.7109375</v>
      </c>
      <c r="H916" s="88">
        <f t="shared" si="74"/>
        <v>10.7109375</v>
      </c>
      <c r="I916" s="88">
        <f t="shared" si="75"/>
        <v>9.3362509117432532E-2</v>
      </c>
      <c r="J916" s="88">
        <v>914</v>
      </c>
    </row>
    <row r="917" spans="1:10">
      <c r="A917" s="88">
        <v>2010</v>
      </c>
      <c r="B917" s="88">
        <v>8</v>
      </c>
      <c r="C917" s="88">
        <v>29.6</v>
      </c>
      <c r="D917" t="s">
        <v>1601</v>
      </c>
      <c r="E917" s="88">
        <f t="shared" si="72"/>
        <v>2.6341540825399155</v>
      </c>
      <c r="F917" s="88">
        <f t="shared" si="76"/>
        <v>6.9387677305617039</v>
      </c>
      <c r="G917" s="88">
        <f t="shared" si="73"/>
        <v>10.72265625</v>
      </c>
      <c r="H917" s="88">
        <f t="shared" si="74"/>
        <v>10.72265625</v>
      </c>
      <c r="I917" s="88">
        <f t="shared" si="75"/>
        <v>9.3260473588342441E-2</v>
      </c>
      <c r="J917" s="88">
        <v>915</v>
      </c>
    </row>
    <row r="918" spans="1:10">
      <c r="A918" s="88">
        <v>2010</v>
      </c>
      <c r="B918" s="88">
        <v>9</v>
      </c>
      <c r="C918" s="88">
        <v>36.4</v>
      </c>
      <c r="D918" t="s">
        <v>1602</v>
      </c>
      <c r="E918" s="88">
        <f t="shared" si="72"/>
        <v>1.4954331379725909</v>
      </c>
      <c r="F918" s="88">
        <f t="shared" si="76"/>
        <v>2.2363202701465501</v>
      </c>
      <c r="G918" s="88">
        <f t="shared" si="73"/>
        <v>10.734375</v>
      </c>
      <c r="H918" s="88">
        <f t="shared" si="74"/>
        <v>10.734375</v>
      </c>
      <c r="I918" s="88">
        <f t="shared" si="75"/>
        <v>9.3158660844250368E-2</v>
      </c>
      <c r="J918" s="88">
        <v>916</v>
      </c>
    </row>
    <row r="919" spans="1:10">
      <c r="A919" s="88">
        <v>2010</v>
      </c>
      <c r="B919" s="88">
        <v>10</v>
      </c>
      <c r="C919" s="88">
        <v>33.6</v>
      </c>
      <c r="D919" t="s">
        <v>1603</v>
      </c>
      <c r="E919" s="88">
        <f t="shared" si="72"/>
        <v>0.9675955967992429</v>
      </c>
      <c r="F919" s="88">
        <f t="shared" si="76"/>
        <v>0.93624123894528299</v>
      </c>
      <c r="G919" s="88">
        <f t="shared" si="73"/>
        <v>10.74609375</v>
      </c>
      <c r="H919" s="88">
        <f t="shared" si="74"/>
        <v>10.74609375</v>
      </c>
      <c r="I919" s="88">
        <f t="shared" si="75"/>
        <v>9.3057070156306793E-2</v>
      </c>
      <c r="J919" s="88">
        <v>917</v>
      </c>
    </row>
    <row r="920" spans="1:10">
      <c r="A920" s="88">
        <v>2010</v>
      </c>
      <c r="B920" s="88">
        <v>11</v>
      </c>
      <c r="C920" s="88">
        <v>34.4</v>
      </c>
      <c r="D920" t="s">
        <v>1604</v>
      </c>
      <c r="E920" s="88">
        <f t="shared" si="72"/>
        <v>1.5564214273214692</v>
      </c>
      <c r="F920" s="88">
        <f t="shared" si="76"/>
        <v>2.4224476594253992</v>
      </c>
      <c r="G920" s="88">
        <f t="shared" si="73"/>
        <v>10.7578125</v>
      </c>
      <c r="H920" s="88">
        <f t="shared" si="74"/>
        <v>10.7578125</v>
      </c>
      <c r="I920" s="88">
        <f t="shared" si="75"/>
        <v>9.2955700798838053E-2</v>
      </c>
      <c r="J920" s="88">
        <v>918</v>
      </c>
    </row>
    <row r="921" spans="1:10">
      <c r="A921" s="88">
        <v>2010</v>
      </c>
      <c r="B921" s="88">
        <v>12</v>
      </c>
      <c r="C921" s="88">
        <v>24.5</v>
      </c>
      <c r="D921" t="s">
        <v>1605</v>
      </c>
      <c r="E921" s="88">
        <f t="shared" si="72"/>
        <v>2.6688120266384492</v>
      </c>
      <c r="F921" s="88">
        <f t="shared" si="76"/>
        <v>7.1225576335300262</v>
      </c>
      <c r="G921" s="88">
        <f t="shared" si="73"/>
        <v>10.76953125</v>
      </c>
      <c r="H921" s="88">
        <f t="shared" si="74"/>
        <v>10.76953125</v>
      </c>
      <c r="I921" s="88">
        <f t="shared" si="75"/>
        <v>9.2854552049328978E-2</v>
      </c>
      <c r="J921" s="88">
        <v>919</v>
      </c>
    </row>
    <row r="922" spans="1:10">
      <c r="A922" s="88">
        <v>2011</v>
      </c>
      <c r="B922" s="88">
        <v>1</v>
      </c>
      <c r="C922" s="88">
        <v>27.3</v>
      </c>
      <c r="D922" t="s">
        <v>1606</v>
      </c>
      <c r="E922" s="88">
        <f t="shared" si="72"/>
        <v>1.5013995850751916</v>
      </c>
      <c r="F922" s="88">
        <f t="shared" si="76"/>
        <v>2.2542007140639573</v>
      </c>
      <c r="G922" s="88">
        <f t="shared" si="73"/>
        <v>10.78125</v>
      </c>
      <c r="H922" s="88">
        <f t="shared" si="74"/>
        <v>10.78125</v>
      </c>
      <c r="I922" s="88">
        <f t="shared" si="75"/>
        <v>9.2753623188405798E-2</v>
      </c>
      <c r="J922" s="88">
        <v>920</v>
      </c>
    </row>
    <row r="923" spans="1:10">
      <c r="A923" s="88">
        <v>2011</v>
      </c>
      <c r="B923" s="88">
        <v>2</v>
      </c>
      <c r="C923" s="88">
        <v>48.3</v>
      </c>
      <c r="D923" t="s">
        <v>1607</v>
      </c>
      <c r="E923" s="88">
        <f t="shared" si="72"/>
        <v>0.26429814232685583</v>
      </c>
      <c r="F923" s="88">
        <f t="shared" si="76"/>
        <v>6.9853508037426945E-2</v>
      </c>
      <c r="G923" s="88">
        <f t="shared" si="73"/>
        <v>10.79296875</v>
      </c>
      <c r="H923" s="88">
        <f t="shared" si="74"/>
        <v>10.79296875</v>
      </c>
      <c r="I923" s="88">
        <f t="shared" si="75"/>
        <v>9.2652913499819037E-2</v>
      </c>
      <c r="J923" s="88">
        <v>921</v>
      </c>
    </row>
    <row r="924" spans="1:10">
      <c r="A924" s="88">
        <v>2011</v>
      </c>
      <c r="B924" s="88">
        <v>3</v>
      </c>
      <c r="C924" s="88">
        <v>78.599999999999994</v>
      </c>
      <c r="D924" t="s">
        <v>1608</v>
      </c>
      <c r="E924" s="88">
        <f t="shared" si="72"/>
        <v>0.8509010966829591</v>
      </c>
      <c r="F924" s="88">
        <f t="shared" si="76"/>
        <v>0.72403267633626256</v>
      </c>
      <c r="G924" s="88">
        <f t="shared" si="73"/>
        <v>10.8046875</v>
      </c>
      <c r="H924" s="88">
        <f t="shared" si="74"/>
        <v>10.8046875</v>
      </c>
      <c r="I924" s="88">
        <f t="shared" si="75"/>
        <v>9.2552422270426607E-2</v>
      </c>
      <c r="J924" s="88">
        <v>922</v>
      </c>
    </row>
    <row r="925" spans="1:10">
      <c r="A925" s="88">
        <v>2011</v>
      </c>
      <c r="B925" s="88">
        <v>4</v>
      </c>
      <c r="C925" s="88">
        <v>76.099999999999994</v>
      </c>
      <c r="D925" t="s">
        <v>1609</v>
      </c>
      <c r="E925" s="88">
        <f t="shared" si="72"/>
        <v>0.74879070096281597</v>
      </c>
      <c r="F925" s="88">
        <f t="shared" si="76"/>
        <v>0.56068751384838533</v>
      </c>
      <c r="G925" s="88">
        <f t="shared" si="73"/>
        <v>10.81640625</v>
      </c>
      <c r="H925" s="88">
        <f t="shared" si="74"/>
        <v>10.81640625</v>
      </c>
      <c r="I925" s="88">
        <f t="shared" si="75"/>
        <v>9.2452148790176963E-2</v>
      </c>
      <c r="J925" s="88">
        <v>923</v>
      </c>
    </row>
    <row r="926" spans="1:10">
      <c r="A926" s="88">
        <v>2011</v>
      </c>
      <c r="B926" s="88">
        <v>5</v>
      </c>
      <c r="C926" s="88">
        <v>58.2</v>
      </c>
      <c r="D926" t="s">
        <v>1610</v>
      </c>
      <c r="E926" s="88">
        <f t="shared" si="72"/>
        <v>2.4664165911390286</v>
      </c>
      <c r="F926" s="88">
        <f t="shared" si="76"/>
        <v>6.0832108010458663</v>
      </c>
      <c r="G926" s="88">
        <f t="shared" si="73"/>
        <v>10.828125</v>
      </c>
      <c r="H926" s="88">
        <f t="shared" si="74"/>
        <v>10.828125</v>
      </c>
      <c r="I926" s="88">
        <f t="shared" si="75"/>
        <v>9.2352092352092352E-2</v>
      </c>
      <c r="J926" s="88">
        <v>924</v>
      </c>
    </row>
    <row r="927" spans="1:10">
      <c r="A927" s="88">
        <v>2011</v>
      </c>
      <c r="B927" s="88">
        <v>6</v>
      </c>
      <c r="C927" s="88">
        <v>56.1</v>
      </c>
      <c r="D927" t="s">
        <v>1611</v>
      </c>
      <c r="E927" s="88">
        <f t="shared" si="72"/>
        <v>1.160104056972757</v>
      </c>
      <c r="F927" s="88">
        <f t="shared" si="76"/>
        <v>1.3458414230046498</v>
      </c>
      <c r="G927" s="88">
        <f t="shared" si="73"/>
        <v>10.83984375</v>
      </c>
      <c r="H927" s="88">
        <f t="shared" si="74"/>
        <v>10.83984375</v>
      </c>
      <c r="I927" s="88">
        <f t="shared" si="75"/>
        <v>9.2252252252252254E-2</v>
      </c>
      <c r="J927" s="88">
        <v>925</v>
      </c>
    </row>
    <row r="928" spans="1:10">
      <c r="A928" s="88">
        <v>2011</v>
      </c>
      <c r="B928" s="88">
        <v>7</v>
      </c>
      <c r="C928" s="88">
        <v>64.5</v>
      </c>
      <c r="D928" t="s">
        <v>1612</v>
      </c>
      <c r="E928" s="88">
        <f t="shared" si="72"/>
        <v>0.91838041061720377</v>
      </c>
      <c r="F928" s="88">
        <f t="shared" si="76"/>
        <v>0.8434225786054238</v>
      </c>
      <c r="G928" s="88">
        <f t="shared" si="73"/>
        <v>10.8515625</v>
      </c>
      <c r="H928" s="88">
        <f t="shared" si="74"/>
        <v>10.8515625</v>
      </c>
      <c r="I928" s="88">
        <f t="shared" si="75"/>
        <v>9.2152627789776814E-2</v>
      </c>
      <c r="J928" s="88">
        <v>926</v>
      </c>
    </row>
    <row r="929" spans="1:10">
      <c r="A929" s="88">
        <v>2011</v>
      </c>
      <c r="B929" s="88">
        <v>8</v>
      </c>
      <c r="C929" s="88">
        <v>65.8</v>
      </c>
      <c r="D929" t="s">
        <v>1613</v>
      </c>
      <c r="E929" s="88">
        <f t="shared" si="72"/>
        <v>4.676627164049445</v>
      </c>
      <c r="F929" s="88">
        <f t="shared" si="76"/>
        <v>21.870841631525156</v>
      </c>
      <c r="G929" s="88">
        <f t="shared" si="73"/>
        <v>10.86328125</v>
      </c>
      <c r="H929" s="88">
        <f t="shared" si="74"/>
        <v>10.86328125</v>
      </c>
      <c r="I929" s="88">
        <f t="shared" si="75"/>
        <v>9.2053218266810496E-2</v>
      </c>
      <c r="J929" s="88">
        <v>927</v>
      </c>
    </row>
    <row r="930" spans="1:10">
      <c r="A930" s="88">
        <v>2011</v>
      </c>
      <c r="B930" s="88">
        <v>9</v>
      </c>
      <c r="C930" s="88">
        <v>120.1</v>
      </c>
      <c r="D930" t="s">
        <v>1614</v>
      </c>
      <c r="E930" s="88">
        <f t="shared" si="72"/>
        <v>1.3165058338884517</v>
      </c>
      <c r="F930" s="88">
        <f t="shared" si="76"/>
        <v>1.7331876106623274</v>
      </c>
      <c r="G930" s="88">
        <f t="shared" si="73"/>
        <v>10.875</v>
      </c>
      <c r="H930" s="88">
        <f t="shared" si="74"/>
        <v>10.875</v>
      </c>
      <c r="I930" s="88">
        <f t="shared" si="75"/>
        <v>9.1954022988505746E-2</v>
      </c>
      <c r="J930" s="88">
        <v>928</v>
      </c>
    </row>
    <row r="931" spans="1:10">
      <c r="A931" s="88">
        <v>2011</v>
      </c>
      <c r="B931" s="88">
        <v>10</v>
      </c>
      <c r="C931" s="88">
        <v>125.7</v>
      </c>
      <c r="D931" t="s">
        <v>1615</v>
      </c>
      <c r="E931" s="88">
        <f t="shared" si="72"/>
        <v>1.9651112202211034</v>
      </c>
      <c r="F931" s="88">
        <f t="shared" si="76"/>
        <v>3.8616621078388738</v>
      </c>
      <c r="G931" s="88">
        <f t="shared" si="73"/>
        <v>10.88671875</v>
      </c>
      <c r="H931" s="88">
        <f t="shared" si="74"/>
        <v>10.88671875</v>
      </c>
      <c r="I931" s="88">
        <f t="shared" si="75"/>
        <v>9.1855041263006823E-2</v>
      </c>
      <c r="J931" s="88">
        <v>929</v>
      </c>
    </row>
    <row r="932" spans="1:10">
      <c r="A932" s="88">
        <v>2011</v>
      </c>
      <c r="B932" s="88">
        <v>11</v>
      </c>
      <c r="C932" s="88">
        <v>139.1</v>
      </c>
      <c r="D932" t="s">
        <v>1616</v>
      </c>
      <c r="E932" s="88">
        <f t="shared" si="72"/>
        <v>1.5703852609692772</v>
      </c>
      <c r="F932" s="88">
        <f t="shared" si="76"/>
        <v>2.466109867869545</v>
      </c>
      <c r="G932" s="88">
        <f t="shared" si="73"/>
        <v>10.8984375</v>
      </c>
      <c r="H932" s="88">
        <f t="shared" si="74"/>
        <v>10.8984375</v>
      </c>
      <c r="I932" s="88">
        <f t="shared" si="75"/>
        <v>9.1756272401433692E-2</v>
      </c>
      <c r="J932" s="88">
        <v>930</v>
      </c>
    </row>
    <row r="933" spans="1:10">
      <c r="A933" s="88">
        <v>2011</v>
      </c>
      <c r="B933" s="88">
        <v>12</v>
      </c>
      <c r="C933" s="88">
        <v>109.3</v>
      </c>
      <c r="D933" t="s">
        <v>1617</v>
      </c>
      <c r="E933" s="88">
        <f t="shared" si="72"/>
        <v>3.5959994204829129</v>
      </c>
      <c r="F933" s="88">
        <f t="shared" si="76"/>
        <v>12.931211832113446</v>
      </c>
      <c r="G933" s="88">
        <f t="shared" si="73"/>
        <v>10.91015625</v>
      </c>
      <c r="H933" s="88">
        <f t="shared" si="74"/>
        <v>10.91015625</v>
      </c>
      <c r="I933" s="88">
        <f t="shared" si="75"/>
        <v>9.1657715717866101E-2</v>
      </c>
      <c r="J933" s="88">
        <v>931</v>
      </c>
    </row>
    <row r="934" spans="1:10">
      <c r="A934" s="88">
        <v>2012</v>
      </c>
      <c r="B934" s="88">
        <v>1</v>
      </c>
      <c r="C934" s="88">
        <v>94.4</v>
      </c>
      <c r="D934" t="s">
        <v>1618</v>
      </c>
      <c r="E934" s="88">
        <f t="shared" si="72"/>
        <v>2.1285181289228627</v>
      </c>
      <c r="F934" s="88">
        <f t="shared" si="76"/>
        <v>4.5305894251532841</v>
      </c>
      <c r="G934" s="88">
        <f t="shared" si="73"/>
        <v>10.921875</v>
      </c>
      <c r="H934" s="88">
        <f t="shared" si="74"/>
        <v>10.921875</v>
      </c>
      <c r="I934" s="88">
        <f t="shared" si="75"/>
        <v>9.1559370529327611E-2</v>
      </c>
      <c r="J934" s="88">
        <v>932</v>
      </c>
    </row>
    <row r="935" spans="1:10">
      <c r="A935" s="88">
        <v>2012</v>
      </c>
      <c r="B935" s="88">
        <v>2</v>
      </c>
      <c r="C935" s="88">
        <v>47.8</v>
      </c>
      <c r="D935" t="s">
        <v>1619</v>
      </c>
      <c r="E935" s="88">
        <f t="shared" si="72"/>
        <v>0.73435864753299396</v>
      </c>
      <c r="F935" s="88">
        <f t="shared" si="76"/>
        <v>0.53928262320648801</v>
      </c>
      <c r="G935" s="88">
        <f t="shared" si="73"/>
        <v>10.93359375</v>
      </c>
      <c r="H935" s="88">
        <f t="shared" si="74"/>
        <v>10.93359375</v>
      </c>
      <c r="I935" s="88">
        <f t="shared" si="75"/>
        <v>9.1461236155769912E-2</v>
      </c>
      <c r="J935" s="88">
        <v>933</v>
      </c>
    </row>
    <row r="936" spans="1:10">
      <c r="A936" s="88">
        <v>2012</v>
      </c>
      <c r="B936" s="88">
        <v>3</v>
      </c>
      <c r="C936" s="88">
        <v>86.6</v>
      </c>
      <c r="D936" t="s">
        <v>1620</v>
      </c>
      <c r="E936" s="88">
        <f t="shared" si="72"/>
        <v>3.6803130697216115</v>
      </c>
      <c r="F936" s="88">
        <f t="shared" si="76"/>
        <v>13.544704291163711</v>
      </c>
      <c r="G936" s="88">
        <f t="shared" si="73"/>
        <v>10.9453125</v>
      </c>
      <c r="H936" s="88">
        <f t="shared" si="74"/>
        <v>10.9453125</v>
      </c>
      <c r="I936" s="88">
        <f t="shared" si="75"/>
        <v>9.1363311920057103E-2</v>
      </c>
      <c r="J936" s="88">
        <v>934</v>
      </c>
    </row>
    <row r="937" spans="1:10">
      <c r="A937" s="88">
        <v>2012</v>
      </c>
      <c r="B937" s="88">
        <v>4</v>
      </c>
      <c r="C937" s="88">
        <v>85.9</v>
      </c>
      <c r="D937" t="s">
        <v>1621</v>
      </c>
      <c r="E937" s="88">
        <f t="shared" si="72"/>
        <v>1.5397122577829156</v>
      </c>
      <c r="F937" s="88">
        <f t="shared" si="76"/>
        <v>2.3707138367669636</v>
      </c>
      <c r="G937" s="88">
        <f t="shared" si="73"/>
        <v>10.95703125</v>
      </c>
      <c r="H937" s="88">
        <f t="shared" si="74"/>
        <v>10.95703125</v>
      </c>
      <c r="I937" s="88">
        <f t="shared" si="75"/>
        <v>9.1265597147950087E-2</v>
      </c>
      <c r="J937" s="88">
        <v>935</v>
      </c>
    </row>
    <row r="938" spans="1:10">
      <c r="A938" s="88">
        <v>2012</v>
      </c>
      <c r="B938" s="88">
        <v>5</v>
      </c>
      <c r="C938" s="88">
        <v>96.5</v>
      </c>
      <c r="D938" t="s">
        <v>1622</v>
      </c>
      <c r="E938" s="88">
        <f t="shared" si="72"/>
        <v>1.5516746360850369</v>
      </c>
      <c r="F938" s="88">
        <f t="shared" si="76"/>
        <v>2.4076941762696316</v>
      </c>
      <c r="G938" s="88">
        <f t="shared" si="73"/>
        <v>10.96875</v>
      </c>
      <c r="H938" s="88">
        <f t="shared" si="74"/>
        <v>10.96875</v>
      </c>
      <c r="I938" s="88">
        <f t="shared" si="75"/>
        <v>9.1168091168091173E-2</v>
      </c>
      <c r="J938" s="88">
        <v>936</v>
      </c>
    </row>
    <row r="939" spans="1:10">
      <c r="A939" s="88">
        <v>2012</v>
      </c>
      <c r="B939" s="88">
        <v>6</v>
      </c>
      <c r="C939" s="88">
        <v>92</v>
      </c>
      <c r="D939" t="s">
        <v>1623</v>
      </c>
      <c r="E939" s="88">
        <f t="shared" si="72"/>
        <v>2.2389800518245626</v>
      </c>
      <c r="F939" s="88">
        <f t="shared" si="76"/>
        <v>5.0130316724683208</v>
      </c>
      <c r="G939" s="88">
        <f t="shared" si="73"/>
        <v>10.98046875</v>
      </c>
      <c r="H939" s="88">
        <f t="shared" si="74"/>
        <v>10.98046875</v>
      </c>
      <c r="I939" s="88">
        <f t="shared" si="75"/>
        <v>9.1070793311988613E-2</v>
      </c>
      <c r="J939" s="88">
        <v>937</v>
      </c>
    </row>
    <row r="940" spans="1:10">
      <c r="A940" s="88">
        <v>2012</v>
      </c>
      <c r="B940" s="88">
        <v>7</v>
      </c>
      <c r="C940" s="88">
        <v>100.1</v>
      </c>
      <c r="D940" t="s">
        <v>1624</v>
      </c>
      <c r="E940" s="88">
        <f t="shared" si="72"/>
        <v>1.3126993155248903</v>
      </c>
      <c r="F940" s="88">
        <f t="shared" si="76"/>
        <v>1.7231794929795154</v>
      </c>
      <c r="G940" s="88">
        <f t="shared" si="73"/>
        <v>10.9921875</v>
      </c>
      <c r="H940" s="88">
        <f t="shared" si="74"/>
        <v>10.9921875</v>
      </c>
      <c r="I940" s="88">
        <f t="shared" si="75"/>
        <v>9.097370291400142E-2</v>
      </c>
      <c r="J940" s="88">
        <v>938</v>
      </c>
    </row>
    <row r="941" spans="1:10">
      <c r="A941" s="88">
        <v>2012</v>
      </c>
      <c r="B941" s="88">
        <v>8</v>
      </c>
      <c r="C941" s="88">
        <v>94.8</v>
      </c>
      <c r="D941" t="s">
        <v>1625</v>
      </c>
      <c r="E941" s="88">
        <f t="shared" si="72"/>
        <v>3.729419914124056</v>
      </c>
      <c r="F941" s="88">
        <f t="shared" si="76"/>
        <v>13.908572895865081</v>
      </c>
      <c r="G941" s="88">
        <f t="shared" si="73"/>
        <v>11.00390625</v>
      </c>
      <c r="H941" s="88">
        <f t="shared" si="74"/>
        <v>11.00390625</v>
      </c>
      <c r="I941" s="88">
        <f t="shared" si="75"/>
        <v>9.0876819311324103E-2</v>
      </c>
      <c r="J941" s="88">
        <v>939</v>
      </c>
    </row>
    <row r="942" spans="1:10">
      <c r="A942" s="88">
        <v>2012</v>
      </c>
      <c r="B942" s="88">
        <v>9</v>
      </c>
      <c r="C942" s="88">
        <v>93.7</v>
      </c>
      <c r="D942" t="s">
        <v>1626</v>
      </c>
      <c r="E942" s="88">
        <f t="shared" si="72"/>
        <v>2.6629291756225606</v>
      </c>
      <c r="F942" s="88">
        <f t="shared" si="76"/>
        <v>7.0911917943818503</v>
      </c>
      <c r="G942" s="88">
        <f t="shared" si="73"/>
        <v>11.015625</v>
      </c>
      <c r="H942" s="88">
        <f t="shared" si="74"/>
        <v>11.015625</v>
      </c>
      <c r="I942" s="88">
        <f t="shared" si="75"/>
        <v>9.0780141843971637E-2</v>
      </c>
      <c r="J942" s="88">
        <v>940</v>
      </c>
    </row>
    <row r="943" spans="1:10">
      <c r="A943" s="88">
        <v>2012</v>
      </c>
      <c r="B943" s="88">
        <v>10</v>
      </c>
      <c r="C943" s="88">
        <v>76.5</v>
      </c>
      <c r="D943" t="s">
        <v>1627</v>
      </c>
      <c r="E943" s="88">
        <f t="shared" si="72"/>
        <v>1.1853551916428529</v>
      </c>
      <c r="F943" s="88">
        <f t="shared" si="76"/>
        <v>1.4050669303546643</v>
      </c>
      <c r="G943" s="88">
        <f t="shared" si="73"/>
        <v>11.02734375</v>
      </c>
      <c r="H943" s="88">
        <f t="shared" si="74"/>
        <v>11.02734375</v>
      </c>
      <c r="I943" s="88">
        <f t="shared" si="75"/>
        <v>9.0683669854764434E-2</v>
      </c>
      <c r="J943" s="88">
        <v>941</v>
      </c>
    </row>
    <row r="944" spans="1:10">
      <c r="A944" s="88">
        <v>2012</v>
      </c>
      <c r="B944" s="88">
        <v>11</v>
      </c>
      <c r="C944" s="88">
        <v>87.6</v>
      </c>
      <c r="D944" t="s">
        <v>1628</v>
      </c>
      <c r="E944" s="88">
        <f t="shared" si="72"/>
        <v>2.7127028536940974</v>
      </c>
      <c r="F944" s="88">
        <f t="shared" si="76"/>
        <v>7.3587567724400991</v>
      </c>
      <c r="G944" s="88">
        <f t="shared" si="73"/>
        <v>11.0390625</v>
      </c>
      <c r="H944" s="88">
        <f t="shared" si="74"/>
        <v>11.0390625</v>
      </c>
      <c r="I944" s="88">
        <f t="shared" si="75"/>
        <v>9.058740268931352E-2</v>
      </c>
      <c r="J944" s="88">
        <v>942</v>
      </c>
    </row>
    <row r="945" spans="1:10">
      <c r="A945" s="88">
        <v>2012</v>
      </c>
      <c r="B945" s="88">
        <v>12</v>
      </c>
      <c r="C945" s="88">
        <v>56.8</v>
      </c>
      <c r="D945" t="s">
        <v>1629</v>
      </c>
      <c r="E945" s="88">
        <f t="shared" si="72"/>
        <v>0.5716500685926883</v>
      </c>
      <c r="F945" s="88">
        <f t="shared" si="76"/>
        <v>0.32678380092202525</v>
      </c>
      <c r="G945" s="88">
        <f t="shared" si="73"/>
        <v>11.05078125</v>
      </c>
      <c r="H945" s="88">
        <f t="shared" si="74"/>
        <v>11.05078125</v>
      </c>
      <c r="I945" s="88">
        <f t="shared" si="75"/>
        <v>9.049133969600566E-2</v>
      </c>
      <c r="J945" s="88">
        <v>943</v>
      </c>
    </row>
    <row r="946" spans="1:10">
      <c r="A946" s="88">
        <v>2013</v>
      </c>
      <c r="B946" s="88">
        <v>1</v>
      </c>
      <c r="C946" s="88">
        <v>96.1</v>
      </c>
      <c r="D946" t="s">
        <v>1630</v>
      </c>
      <c r="E946" s="88">
        <f t="shared" si="72"/>
        <v>2.9000912385698974</v>
      </c>
      <c r="F946" s="88">
        <f t="shared" si="76"/>
        <v>8.4105291920298821</v>
      </c>
      <c r="G946" s="88">
        <f t="shared" si="73"/>
        <v>11.0625</v>
      </c>
      <c r="H946" s="88">
        <f t="shared" si="74"/>
        <v>11.0625</v>
      </c>
      <c r="I946" s="88">
        <f t="shared" si="75"/>
        <v>9.03954802259887E-2</v>
      </c>
      <c r="J946" s="88">
        <v>944</v>
      </c>
    </row>
    <row r="947" spans="1:10">
      <c r="A947" s="88">
        <v>2013</v>
      </c>
      <c r="B947" s="88">
        <v>2</v>
      </c>
      <c r="C947" s="88">
        <v>60.9</v>
      </c>
      <c r="D947" t="s">
        <v>1631</v>
      </c>
      <c r="E947" s="88">
        <f t="shared" si="72"/>
        <v>2.6449667955258516</v>
      </c>
      <c r="F947" s="88">
        <f t="shared" si="76"/>
        <v>6.9958493494342919</v>
      </c>
      <c r="G947" s="88">
        <f t="shared" si="73"/>
        <v>11.07421875</v>
      </c>
      <c r="H947" s="88">
        <f t="shared" si="74"/>
        <v>11.07421875</v>
      </c>
      <c r="I947" s="88">
        <f t="shared" si="75"/>
        <v>9.0299823633156973E-2</v>
      </c>
      <c r="J947" s="88">
        <v>945</v>
      </c>
    </row>
    <row r="948" spans="1:10">
      <c r="A948" s="88">
        <v>2013</v>
      </c>
      <c r="B948" s="88">
        <v>3</v>
      </c>
      <c r="C948" s="88">
        <v>78.3</v>
      </c>
      <c r="D948" t="s">
        <v>1632</v>
      </c>
      <c r="E948" s="88">
        <f t="shared" si="72"/>
        <v>4.2145544570853479</v>
      </c>
      <c r="F948" s="88">
        <f t="shared" si="76"/>
        <v>17.76246927173797</v>
      </c>
      <c r="G948" s="88">
        <f t="shared" si="73"/>
        <v>11.0859375</v>
      </c>
      <c r="H948" s="88">
        <f t="shared" si="74"/>
        <v>11.0859375</v>
      </c>
      <c r="I948" s="88">
        <f t="shared" si="75"/>
        <v>9.020436927413672E-2</v>
      </c>
      <c r="J948" s="88">
        <v>946</v>
      </c>
    </row>
    <row r="949" spans="1:10">
      <c r="A949" s="88">
        <v>2013</v>
      </c>
      <c r="B949" s="88">
        <v>4</v>
      </c>
      <c r="C949" s="88">
        <v>107.3</v>
      </c>
      <c r="D949" t="s">
        <v>1633</v>
      </c>
      <c r="E949" s="88">
        <f t="shared" si="72"/>
        <v>1.5452429898330573</v>
      </c>
      <c r="F949" s="88">
        <f t="shared" si="76"/>
        <v>2.387775897628206</v>
      </c>
      <c r="G949" s="88">
        <f t="shared" si="73"/>
        <v>11.09765625</v>
      </c>
      <c r="H949" s="88">
        <f t="shared" si="74"/>
        <v>11.09765625</v>
      </c>
      <c r="I949" s="88">
        <f t="shared" si="75"/>
        <v>9.0109116508271733E-2</v>
      </c>
      <c r="J949" s="88">
        <v>947</v>
      </c>
    </row>
    <row r="950" spans="1:10">
      <c r="A950" s="88">
        <v>2013</v>
      </c>
      <c r="B950" s="88">
        <v>5</v>
      </c>
      <c r="C950" s="88">
        <v>120.2</v>
      </c>
      <c r="D950" t="s">
        <v>1634</v>
      </c>
      <c r="E950" s="88">
        <f t="shared" si="72"/>
        <v>0.50776024058648361</v>
      </c>
      <c r="F950" s="88">
        <f t="shared" si="76"/>
        <v>0.25782046192044372</v>
      </c>
      <c r="G950" s="88">
        <f t="shared" si="73"/>
        <v>11.109375</v>
      </c>
      <c r="H950" s="88">
        <f t="shared" si="74"/>
        <v>11.109375</v>
      </c>
      <c r="I950" s="88">
        <f t="shared" si="75"/>
        <v>9.0014064697609003E-2</v>
      </c>
      <c r="J950" s="88">
        <v>948</v>
      </c>
    </row>
    <row r="951" spans="1:10">
      <c r="A951" s="88">
        <v>2013</v>
      </c>
      <c r="B951" s="88">
        <v>6</v>
      </c>
      <c r="C951" s="88">
        <v>76.7</v>
      </c>
      <c r="D951" t="s">
        <v>1635</v>
      </c>
      <c r="E951" s="88">
        <f t="shared" si="72"/>
        <v>2.0288482978689455</v>
      </c>
      <c r="F951" s="88">
        <f t="shared" si="76"/>
        <v>4.116225415765717</v>
      </c>
      <c r="G951" s="88">
        <f t="shared" si="73"/>
        <v>11.12109375</v>
      </c>
      <c r="H951" s="88">
        <f t="shared" si="74"/>
        <v>11.12109375</v>
      </c>
      <c r="I951" s="88">
        <f t="shared" si="75"/>
        <v>8.9919213206884438E-2</v>
      </c>
      <c r="J951" s="88">
        <v>949</v>
      </c>
    </row>
    <row r="952" spans="1:10">
      <c r="A952" s="88">
        <v>2013</v>
      </c>
      <c r="B952" s="88">
        <v>7</v>
      </c>
      <c r="C952" s="88">
        <v>86.2</v>
      </c>
      <c r="D952" t="s">
        <v>1636</v>
      </c>
      <c r="E952" s="88">
        <f t="shared" si="72"/>
        <v>1.9751361417961737</v>
      </c>
      <c r="F952" s="88">
        <f t="shared" si="76"/>
        <v>3.9011627786294749</v>
      </c>
      <c r="G952" s="88">
        <f t="shared" si="73"/>
        <v>11.1328125</v>
      </c>
      <c r="H952" s="88">
        <f t="shared" si="74"/>
        <v>11.1328125</v>
      </c>
      <c r="I952" s="88">
        <f t="shared" si="75"/>
        <v>8.9824561403508765E-2</v>
      </c>
      <c r="J952" s="88">
        <v>950</v>
      </c>
    </row>
    <row r="953" spans="1:10">
      <c r="A953" s="88">
        <v>2013</v>
      </c>
      <c r="B953" s="88">
        <v>8</v>
      </c>
      <c r="C953" s="88">
        <v>91.8</v>
      </c>
      <c r="D953" t="s">
        <v>1637</v>
      </c>
      <c r="E953" s="88">
        <f t="shared" si="72"/>
        <v>2.5312355335710692</v>
      </c>
      <c r="F953" s="88">
        <f t="shared" si="76"/>
        <v>6.4071533264128151</v>
      </c>
      <c r="G953" s="88">
        <f t="shared" si="73"/>
        <v>11.14453125</v>
      </c>
      <c r="H953" s="88">
        <f t="shared" si="74"/>
        <v>11.14453125</v>
      </c>
      <c r="I953" s="88">
        <f t="shared" si="75"/>
        <v>8.9730108657553459E-2</v>
      </c>
      <c r="J953" s="88">
        <v>951</v>
      </c>
    </row>
    <row r="954" spans="1:10">
      <c r="A954" s="88">
        <v>2013</v>
      </c>
      <c r="B954" s="88">
        <v>9</v>
      </c>
      <c r="C954" s="88">
        <v>54.5</v>
      </c>
      <c r="D954" t="s">
        <v>1638</v>
      </c>
      <c r="E954" s="88">
        <f t="shared" si="72"/>
        <v>1.3577187327082361</v>
      </c>
      <c r="F954" s="88">
        <f t="shared" si="76"/>
        <v>1.8434001571468586</v>
      </c>
      <c r="G954" s="88">
        <f t="shared" si="73"/>
        <v>11.15625</v>
      </c>
      <c r="H954" s="88">
        <f t="shared" si="74"/>
        <v>11.15625</v>
      </c>
      <c r="I954" s="88">
        <f t="shared" si="75"/>
        <v>8.9635854341736695E-2</v>
      </c>
      <c r="J954" s="88">
        <v>952</v>
      </c>
    </row>
    <row r="955" spans="1:10">
      <c r="A955" s="88">
        <v>2013</v>
      </c>
      <c r="B955" s="88">
        <v>10</v>
      </c>
      <c r="C955" s="88">
        <v>114.4</v>
      </c>
      <c r="D955" t="s">
        <v>1639</v>
      </c>
      <c r="E955" s="88">
        <f t="shared" si="72"/>
        <v>1.3934875636776787</v>
      </c>
      <c r="F955" s="88">
        <f t="shared" si="76"/>
        <v>1.9418075901243526</v>
      </c>
      <c r="G955" s="88">
        <f t="shared" si="73"/>
        <v>11.16796875</v>
      </c>
      <c r="H955" s="88">
        <f t="shared" si="74"/>
        <v>11.16796875</v>
      </c>
      <c r="I955" s="88">
        <f t="shared" si="75"/>
        <v>8.9541797831409586E-2</v>
      </c>
      <c r="J955" s="88">
        <v>953</v>
      </c>
    </row>
    <row r="956" spans="1:10">
      <c r="A956" s="88">
        <v>2013</v>
      </c>
      <c r="B956" s="88">
        <v>11</v>
      </c>
      <c r="C956" s="88">
        <v>113.9</v>
      </c>
      <c r="D956" t="s">
        <v>1640</v>
      </c>
      <c r="E956" s="88">
        <f t="shared" si="72"/>
        <v>2.2455003944645262</v>
      </c>
      <c r="F956" s="88">
        <f t="shared" si="76"/>
        <v>5.0422720215403425</v>
      </c>
      <c r="G956" s="88">
        <f t="shared" si="73"/>
        <v>11.1796875</v>
      </c>
      <c r="H956" s="88">
        <f t="shared" si="74"/>
        <v>11.1796875</v>
      </c>
      <c r="I956" s="88">
        <f t="shared" si="75"/>
        <v>8.9447938504542274E-2</v>
      </c>
      <c r="J956" s="88">
        <v>954</v>
      </c>
    </row>
    <row r="957" spans="1:10">
      <c r="A957" s="88">
        <v>2013</v>
      </c>
      <c r="B957" s="88">
        <v>12</v>
      </c>
      <c r="C957" s="88">
        <v>124.2</v>
      </c>
      <c r="D957" t="s">
        <v>1641</v>
      </c>
      <c r="E957" s="88">
        <f t="shared" si="72"/>
        <v>1.2937850759650826</v>
      </c>
      <c r="F957" s="88">
        <f t="shared" si="76"/>
        <v>1.6738798227899747</v>
      </c>
      <c r="G957" s="88">
        <f t="shared" si="73"/>
        <v>11.19140625</v>
      </c>
      <c r="H957" s="88">
        <f t="shared" si="74"/>
        <v>11.19140625</v>
      </c>
      <c r="I957" s="88">
        <f t="shared" si="75"/>
        <v>8.9354275741710301E-2</v>
      </c>
      <c r="J957" s="88">
        <v>955</v>
      </c>
    </row>
    <row r="958" spans="1:10">
      <c r="A958" s="88">
        <v>2014</v>
      </c>
      <c r="B958" s="88">
        <v>1</v>
      </c>
      <c r="C958" s="88">
        <v>117</v>
      </c>
      <c r="D958" t="s">
        <v>1642</v>
      </c>
      <c r="E958" s="88">
        <f t="shared" si="72"/>
        <v>1.0826681978858421</v>
      </c>
      <c r="F958" s="88">
        <f t="shared" si="76"/>
        <v>1.172170426713377</v>
      </c>
      <c r="G958" s="88">
        <f t="shared" si="73"/>
        <v>11.203125</v>
      </c>
      <c r="H958" s="88">
        <f t="shared" si="74"/>
        <v>11.203125</v>
      </c>
      <c r="I958" s="88">
        <f t="shared" si="75"/>
        <v>8.926080892608089E-2</v>
      </c>
      <c r="J958" s="88">
        <v>956</v>
      </c>
    </row>
    <row r="959" spans="1:10">
      <c r="A959" s="88">
        <v>2014</v>
      </c>
      <c r="B959" s="88">
        <v>2</v>
      </c>
      <c r="C959" s="88">
        <v>146.1</v>
      </c>
      <c r="D959" t="s">
        <v>1643</v>
      </c>
      <c r="E959" s="88">
        <f t="shared" si="72"/>
        <v>2.0341132992135234</v>
      </c>
      <c r="F959" s="88">
        <f t="shared" si="76"/>
        <v>4.1376169140373245</v>
      </c>
      <c r="G959" s="88">
        <f t="shared" si="73"/>
        <v>11.21484375</v>
      </c>
      <c r="H959" s="88">
        <f t="shared" si="74"/>
        <v>11.21484375</v>
      </c>
      <c r="I959" s="88">
        <f t="shared" si="75"/>
        <v>8.9167537443399517E-2</v>
      </c>
      <c r="J959" s="88">
        <v>957</v>
      </c>
    </row>
    <row r="960" spans="1:10">
      <c r="A960" s="88">
        <v>2014</v>
      </c>
      <c r="B960" s="88">
        <v>3</v>
      </c>
      <c r="C960" s="88">
        <v>128.69999999999999</v>
      </c>
      <c r="D960" t="s">
        <v>1644</v>
      </c>
      <c r="E960" s="88">
        <f t="shared" si="72"/>
        <v>3.3295803033714506</v>
      </c>
      <c r="F960" s="88">
        <f t="shared" si="76"/>
        <v>11.08610499659912</v>
      </c>
      <c r="G960" s="88">
        <f t="shared" si="73"/>
        <v>11.2265625</v>
      </c>
      <c r="H960" s="88">
        <f t="shared" si="74"/>
        <v>11.2265625</v>
      </c>
      <c r="I960" s="88">
        <f t="shared" si="75"/>
        <v>8.9074460681976345E-2</v>
      </c>
      <c r="J960" s="88">
        <v>958</v>
      </c>
    </row>
    <row r="961" spans="1:10">
      <c r="A961" s="88">
        <v>2014</v>
      </c>
      <c r="B961" s="88">
        <v>4</v>
      </c>
      <c r="C961" s="88">
        <v>112.5</v>
      </c>
      <c r="D961" t="s">
        <v>1645</v>
      </c>
      <c r="E961" s="88">
        <f t="shared" si="72"/>
        <v>2.7358241521780684</v>
      </c>
      <c r="F961" s="88">
        <f t="shared" si="76"/>
        <v>7.4847337916408465</v>
      </c>
      <c r="G961" s="88">
        <f t="shared" si="73"/>
        <v>11.23828125</v>
      </c>
      <c r="H961" s="88">
        <f t="shared" si="74"/>
        <v>11.23828125</v>
      </c>
      <c r="I961" s="88">
        <f t="shared" si="75"/>
        <v>8.8981578032672926E-2</v>
      </c>
      <c r="J961" s="88">
        <v>959</v>
      </c>
    </row>
    <row r="962" spans="1:10">
      <c r="A962" s="88">
        <v>2014</v>
      </c>
      <c r="B962" s="88">
        <v>5</v>
      </c>
      <c r="C962" s="88">
        <v>112.5</v>
      </c>
      <c r="D962" t="s">
        <v>1646</v>
      </c>
      <c r="E962" s="88">
        <f t="shared" si="72"/>
        <v>1.4788762707204892</v>
      </c>
      <c r="F962" s="88">
        <f t="shared" si="76"/>
        <v>2.1870750241001415</v>
      </c>
      <c r="G962" s="88">
        <f t="shared" si="73"/>
        <v>11.25</v>
      </c>
      <c r="H962" s="88">
        <f t="shared" si="74"/>
        <v>11.25</v>
      </c>
      <c r="I962" s="88">
        <f t="shared" si="75"/>
        <v>8.8888888888888892E-2</v>
      </c>
      <c r="J962" s="88">
        <v>960</v>
      </c>
    </row>
    <row r="963" spans="1:10">
      <c r="A963" s="88">
        <v>2014</v>
      </c>
      <c r="B963" s="88">
        <v>6</v>
      </c>
      <c r="C963" s="88">
        <v>102.9</v>
      </c>
      <c r="D963" t="s">
        <v>1647</v>
      </c>
      <c r="E963" s="88">
        <f t="shared" ref="E963:E1025" si="77">(2*IMABS(D963))/COUNT($C$2:$C$1025)</f>
        <v>1.2652554652354902</v>
      </c>
      <c r="F963" s="88">
        <f t="shared" si="76"/>
        <v>1.6008713923082767</v>
      </c>
      <c r="G963" s="88">
        <f t="shared" si="73"/>
        <v>11.26171875</v>
      </c>
      <c r="H963" s="88">
        <f t="shared" si="74"/>
        <v>11.26171875</v>
      </c>
      <c r="I963" s="88">
        <f t="shared" si="75"/>
        <v>8.8796392646548733E-2</v>
      </c>
      <c r="J963" s="88">
        <v>961</v>
      </c>
    </row>
    <row r="964" spans="1:10">
      <c r="A964" s="88">
        <v>2014</v>
      </c>
      <c r="B964" s="88">
        <v>7</v>
      </c>
      <c r="C964" s="88">
        <v>100.2</v>
      </c>
      <c r="D964" t="s">
        <v>1648</v>
      </c>
      <c r="E964" s="88">
        <f t="shared" si="77"/>
        <v>1.6148394235268577</v>
      </c>
      <c r="F964" s="88">
        <f t="shared" si="76"/>
        <v>2.6077063637765541</v>
      </c>
      <c r="G964" s="88">
        <f t="shared" ref="G964:G1026" si="78">G963+$K$8</f>
        <v>11.2734375</v>
      </c>
      <c r="H964" s="88">
        <f t="shared" ref="H964:H1026" si="79">J964/(1024/2)*$K$2</f>
        <v>11.2734375</v>
      </c>
      <c r="I964" s="88">
        <f t="shared" ref="I964:I1026" si="80">1/H964</f>
        <v>8.8704088704088704E-2</v>
      </c>
      <c r="J964" s="88">
        <v>962</v>
      </c>
    </row>
    <row r="965" spans="1:10">
      <c r="A965" s="88">
        <v>2014</v>
      </c>
      <c r="B965" s="88">
        <v>8</v>
      </c>
      <c r="C965" s="88">
        <v>106.9</v>
      </c>
      <c r="D965" t="s">
        <v>1649</v>
      </c>
      <c r="E965" s="88">
        <f t="shared" si="77"/>
        <v>1.1864046575256539</v>
      </c>
      <c r="F965" s="88">
        <f t="shared" si="76"/>
        <v>1.4075560113985641</v>
      </c>
      <c r="G965" s="88">
        <f t="shared" si="78"/>
        <v>11.28515625</v>
      </c>
      <c r="H965" s="88">
        <f t="shared" si="79"/>
        <v>11.28515625</v>
      </c>
      <c r="I965" s="88">
        <f t="shared" si="80"/>
        <v>8.8611976462443759E-2</v>
      </c>
      <c r="J965" s="88">
        <v>963</v>
      </c>
    </row>
    <row r="966" spans="1:10">
      <c r="A966" s="88">
        <v>2014</v>
      </c>
      <c r="B966" s="88">
        <v>9</v>
      </c>
      <c r="C966" s="88">
        <v>130</v>
      </c>
      <c r="D966" t="s">
        <v>1650</v>
      </c>
      <c r="E966" s="88">
        <f t="shared" si="77"/>
        <v>2.0536286103509394</v>
      </c>
      <c r="F966" s="88">
        <f t="shared" si="76"/>
        <v>4.2173904692519306</v>
      </c>
      <c r="G966" s="88">
        <f t="shared" si="78"/>
        <v>11.296875</v>
      </c>
      <c r="H966" s="88">
        <f t="shared" si="79"/>
        <v>11.296875</v>
      </c>
      <c r="I966" s="88">
        <f t="shared" si="80"/>
        <v>8.8520055325034583E-2</v>
      </c>
      <c r="J966" s="88">
        <v>964</v>
      </c>
    </row>
    <row r="967" spans="1:10">
      <c r="A967" s="88">
        <v>2014</v>
      </c>
      <c r="B967" s="88">
        <v>10</v>
      </c>
      <c r="C967" s="88">
        <v>90</v>
      </c>
      <c r="D967" t="s">
        <v>1651</v>
      </c>
      <c r="E967" s="88">
        <f t="shared" si="77"/>
        <v>0.94681293821926993</v>
      </c>
      <c r="F967" s="88">
        <f t="shared" si="76"/>
        <v>0.89645473997940706</v>
      </c>
      <c r="G967" s="88">
        <f t="shared" si="78"/>
        <v>11.30859375</v>
      </c>
      <c r="H967" s="88">
        <f t="shared" si="79"/>
        <v>11.30859375</v>
      </c>
      <c r="I967" s="88">
        <f t="shared" si="80"/>
        <v>8.8428324697754745E-2</v>
      </c>
      <c r="J967" s="88">
        <v>965</v>
      </c>
    </row>
    <row r="968" spans="1:10">
      <c r="A968" s="88">
        <v>2014</v>
      </c>
      <c r="B968" s="88">
        <v>11</v>
      </c>
      <c r="C968" s="88">
        <v>103.6</v>
      </c>
      <c r="D968" t="s">
        <v>1652</v>
      </c>
      <c r="E968" s="88">
        <f t="shared" si="77"/>
        <v>2.8137582302104809</v>
      </c>
      <c r="F968" s="88">
        <f t="shared" ref="F968:F1025" si="81">E968^2</f>
        <v>7.9172353780772173</v>
      </c>
      <c r="G968" s="88">
        <f t="shared" si="78"/>
        <v>11.3203125</v>
      </c>
      <c r="H968" s="88">
        <f t="shared" si="79"/>
        <v>11.3203125</v>
      </c>
      <c r="I968" s="88">
        <f t="shared" si="80"/>
        <v>8.8336783988957904E-2</v>
      </c>
      <c r="J968" s="88">
        <v>966</v>
      </c>
    </row>
    <row r="969" spans="1:10">
      <c r="A969" s="88">
        <v>2014</v>
      </c>
      <c r="B969" s="88">
        <v>12</v>
      </c>
      <c r="C969" s="88">
        <v>112.9</v>
      </c>
      <c r="D969" t="s">
        <v>1653</v>
      </c>
      <c r="E969" s="88">
        <f t="shared" si="77"/>
        <v>1.4599759436596591</v>
      </c>
      <c r="F969" s="88">
        <f t="shared" si="81"/>
        <v>2.131529756064912</v>
      </c>
      <c r="G969" s="88">
        <f t="shared" si="78"/>
        <v>11.33203125</v>
      </c>
      <c r="H969" s="88">
        <f t="shared" si="79"/>
        <v>11.33203125</v>
      </c>
      <c r="I969" s="88">
        <f t="shared" si="80"/>
        <v>8.8245432609445021E-2</v>
      </c>
      <c r="J969" s="88">
        <v>967</v>
      </c>
    </row>
    <row r="970" spans="1:10">
      <c r="A970" s="88">
        <v>2015</v>
      </c>
      <c r="B970" s="88">
        <v>1</v>
      </c>
      <c r="C970" s="88">
        <v>93</v>
      </c>
      <c r="D970" t="s">
        <v>1654</v>
      </c>
      <c r="E970" s="88">
        <f t="shared" si="77"/>
        <v>0.59853633835279851</v>
      </c>
      <c r="F970" s="88">
        <f t="shared" si="81"/>
        <v>0.3582457483287757</v>
      </c>
      <c r="G970" s="88">
        <f t="shared" si="78"/>
        <v>11.34375</v>
      </c>
      <c r="H970" s="88">
        <f t="shared" si="79"/>
        <v>11.34375</v>
      </c>
      <c r="I970" s="88">
        <f t="shared" si="80"/>
        <v>8.8154269972451793E-2</v>
      </c>
      <c r="J970" s="88">
        <v>968</v>
      </c>
    </row>
    <row r="971" spans="1:10">
      <c r="A971" s="88">
        <v>2015</v>
      </c>
      <c r="B971" s="88">
        <v>2</v>
      </c>
      <c r="C971" s="88">
        <v>66.7</v>
      </c>
      <c r="D971" t="s">
        <v>1655</v>
      </c>
      <c r="E971" s="88">
        <f t="shared" si="77"/>
        <v>2.1197312619938882</v>
      </c>
      <c r="F971" s="88">
        <f t="shared" si="81"/>
        <v>4.4932606230742014</v>
      </c>
      <c r="G971" s="88">
        <f t="shared" si="78"/>
        <v>11.35546875</v>
      </c>
      <c r="H971" s="88">
        <f t="shared" si="79"/>
        <v>11.35546875</v>
      </c>
      <c r="I971" s="88">
        <f t="shared" si="80"/>
        <v>8.8063295493636048E-2</v>
      </c>
      <c r="J971" s="88">
        <v>969</v>
      </c>
    </row>
    <row r="972" spans="1:10">
      <c r="A972" s="88">
        <v>2015</v>
      </c>
      <c r="B972" s="88">
        <v>3</v>
      </c>
      <c r="C972" s="88">
        <v>54.5</v>
      </c>
      <c r="D972" t="s">
        <v>1656</v>
      </c>
      <c r="E972" s="88">
        <f t="shared" si="77"/>
        <v>3.0494226513944596</v>
      </c>
      <c r="F972" s="88">
        <f t="shared" si="81"/>
        <v>9.2989785068376154</v>
      </c>
      <c r="G972" s="88">
        <f t="shared" si="78"/>
        <v>11.3671875</v>
      </c>
      <c r="H972" s="88">
        <f t="shared" si="79"/>
        <v>11.3671875</v>
      </c>
      <c r="I972" s="88">
        <f t="shared" si="80"/>
        <v>8.7972508591065299E-2</v>
      </c>
      <c r="J972" s="88">
        <v>970</v>
      </c>
    </row>
    <row r="973" spans="1:10">
      <c r="A973" s="88">
        <v>2015</v>
      </c>
      <c r="B973" s="88">
        <v>4</v>
      </c>
      <c r="C973" s="88">
        <v>75.3</v>
      </c>
      <c r="D973" t="s">
        <v>1657</v>
      </c>
      <c r="E973" s="88">
        <f t="shared" si="77"/>
        <v>1.7284903654604977</v>
      </c>
      <c r="F973" s="88">
        <f t="shared" si="81"/>
        <v>2.9876789434897648</v>
      </c>
      <c r="G973" s="88">
        <f t="shared" si="78"/>
        <v>11.37890625</v>
      </c>
      <c r="H973" s="88">
        <f t="shared" si="79"/>
        <v>11.37890625</v>
      </c>
      <c r="I973" s="88">
        <f t="shared" si="80"/>
        <v>8.7881908685204263E-2</v>
      </c>
      <c r="J973" s="88">
        <v>971</v>
      </c>
    </row>
    <row r="974" spans="1:10">
      <c r="A974" s="88">
        <v>2015</v>
      </c>
      <c r="B974" s="88">
        <v>5</v>
      </c>
      <c r="C974" s="88">
        <v>88.8</v>
      </c>
      <c r="D974" t="s">
        <v>1658</v>
      </c>
      <c r="E974" s="88">
        <f t="shared" si="77"/>
        <v>0.36836106575727728</v>
      </c>
      <c r="F974" s="88">
        <f t="shared" si="81"/>
        <v>0.13568987476583716</v>
      </c>
      <c r="G974" s="88">
        <f t="shared" si="78"/>
        <v>11.390625</v>
      </c>
      <c r="H974" s="88">
        <f t="shared" si="79"/>
        <v>11.390625</v>
      </c>
      <c r="I974" s="88">
        <f t="shared" si="80"/>
        <v>8.77914951989026E-2</v>
      </c>
      <c r="J974" s="88">
        <v>972</v>
      </c>
    </row>
    <row r="975" spans="1:10">
      <c r="A975" s="88">
        <v>2015</v>
      </c>
      <c r="B975" s="88">
        <v>6</v>
      </c>
      <c r="C975" s="88">
        <v>66.5</v>
      </c>
      <c r="D975" t="s">
        <v>1659</v>
      </c>
      <c r="E975" s="88">
        <f t="shared" si="77"/>
        <v>1.0032401241924769</v>
      </c>
      <c r="F975" s="88">
        <f t="shared" si="81"/>
        <v>1.0064907467897364</v>
      </c>
      <c r="G975" s="88">
        <f t="shared" si="78"/>
        <v>11.40234375</v>
      </c>
      <c r="H975" s="88">
        <f t="shared" si="79"/>
        <v>11.40234375</v>
      </c>
      <c r="I975" s="88">
        <f t="shared" si="80"/>
        <v>8.7701267557382667E-2</v>
      </c>
      <c r="J975" s="88">
        <v>973</v>
      </c>
    </row>
    <row r="976" spans="1:10">
      <c r="A976" s="88">
        <v>2015</v>
      </c>
      <c r="B976" s="88">
        <v>7</v>
      </c>
      <c r="C976" s="88">
        <v>65.8</v>
      </c>
      <c r="D976" t="s">
        <v>1660</v>
      </c>
      <c r="E976" s="88">
        <f t="shared" si="77"/>
        <v>0.98863218687815668</v>
      </c>
      <c r="F976" s="88">
        <f t="shared" si="81"/>
        <v>0.97739360093148653</v>
      </c>
      <c r="G976" s="88">
        <f t="shared" si="78"/>
        <v>11.4140625</v>
      </c>
      <c r="H976" s="88">
        <f t="shared" si="79"/>
        <v>11.4140625</v>
      </c>
      <c r="I976" s="88">
        <f t="shared" si="80"/>
        <v>8.761122518822724E-2</v>
      </c>
      <c r="J976" s="88">
        <v>974</v>
      </c>
    </row>
    <row r="977" spans="1:10">
      <c r="A977" s="88">
        <v>2015</v>
      </c>
      <c r="B977" s="88">
        <v>8</v>
      </c>
      <c r="C977" s="88">
        <v>64.400000000000006</v>
      </c>
      <c r="D977" t="s">
        <v>1661</v>
      </c>
      <c r="E977" s="88">
        <f t="shared" si="77"/>
        <v>3.1423448372307998</v>
      </c>
      <c r="F977" s="88">
        <f t="shared" si="81"/>
        <v>9.8743310760710621</v>
      </c>
      <c r="G977" s="88">
        <f t="shared" si="78"/>
        <v>11.42578125</v>
      </c>
      <c r="H977" s="88">
        <f t="shared" si="79"/>
        <v>11.42578125</v>
      </c>
      <c r="I977" s="88">
        <f t="shared" si="80"/>
        <v>8.7521367521367521E-2</v>
      </c>
      <c r="J977" s="88">
        <v>975</v>
      </c>
    </row>
    <row r="978" spans="1:10">
      <c r="A978" s="88">
        <v>2015</v>
      </c>
      <c r="B978" s="88">
        <v>9</v>
      </c>
      <c r="C978" s="88">
        <v>78.599999999999994</v>
      </c>
      <c r="D978" t="s">
        <v>1662</v>
      </c>
      <c r="E978" s="88">
        <f t="shared" si="77"/>
        <v>0.38058818075860701</v>
      </c>
      <c r="F978" s="88">
        <f t="shared" si="81"/>
        <v>0.14484736333314613</v>
      </c>
      <c r="G978" s="88">
        <f t="shared" si="78"/>
        <v>11.4375</v>
      </c>
      <c r="H978" s="88">
        <f t="shared" si="79"/>
        <v>11.4375</v>
      </c>
      <c r="I978" s="88">
        <f t="shared" si="80"/>
        <v>8.7431693989071038E-2</v>
      </c>
      <c r="J978" s="88">
        <v>976</v>
      </c>
    </row>
    <row r="979" spans="1:10">
      <c r="A979" s="88">
        <v>2015</v>
      </c>
      <c r="B979" s="88">
        <v>10</v>
      </c>
      <c r="C979" s="88">
        <v>63.6</v>
      </c>
      <c r="D979" t="s">
        <v>1663</v>
      </c>
      <c r="E979" s="88">
        <f t="shared" si="77"/>
        <v>1.7431276088788805</v>
      </c>
      <c r="F979" s="88">
        <f t="shared" si="81"/>
        <v>3.0384938608358034</v>
      </c>
      <c r="G979" s="88">
        <f t="shared" si="78"/>
        <v>11.44921875</v>
      </c>
      <c r="H979" s="88">
        <f t="shared" si="79"/>
        <v>11.44921875</v>
      </c>
      <c r="I979" s="88">
        <f t="shared" si="80"/>
        <v>8.7342204025929723E-2</v>
      </c>
      <c r="J979" s="88">
        <v>977</v>
      </c>
    </row>
    <row r="980" spans="1:10">
      <c r="A980" s="88">
        <v>2015</v>
      </c>
      <c r="B980" s="88">
        <v>11</v>
      </c>
      <c r="C980" s="88">
        <v>62.2</v>
      </c>
      <c r="D980" t="s">
        <v>1664</v>
      </c>
      <c r="E980" s="88">
        <f t="shared" si="77"/>
        <v>2.9740269526196537</v>
      </c>
      <c r="F980" s="88">
        <f t="shared" si="81"/>
        <v>8.844836314908143</v>
      </c>
      <c r="G980" s="88">
        <f t="shared" si="78"/>
        <v>11.4609375</v>
      </c>
      <c r="H980" s="88">
        <f t="shared" si="79"/>
        <v>11.4609375</v>
      </c>
      <c r="I980" s="88">
        <f t="shared" si="80"/>
        <v>8.7252897068847993E-2</v>
      </c>
      <c r="J980" s="88">
        <v>978</v>
      </c>
    </row>
    <row r="981" spans="1:10">
      <c r="A981" s="88">
        <v>2015</v>
      </c>
      <c r="B981" s="88">
        <v>12</v>
      </c>
      <c r="C981" s="88">
        <v>58</v>
      </c>
      <c r="D981" t="s">
        <v>1665</v>
      </c>
      <c r="E981" s="88">
        <f t="shared" si="77"/>
        <v>2.6318639931980052</v>
      </c>
      <c r="F981" s="88">
        <f t="shared" si="81"/>
        <v>6.9267080786921493</v>
      </c>
      <c r="G981" s="88">
        <f t="shared" si="78"/>
        <v>11.47265625</v>
      </c>
      <c r="H981" s="88">
        <f t="shared" si="79"/>
        <v>11.47265625</v>
      </c>
      <c r="I981" s="88">
        <f t="shared" si="80"/>
        <v>8.7163772557030977E-2</v>
      </c>
      <c r="J981" s="88">
        <v>979</v>
      </c>
    </row>
    <row r="982" spans="1:10">
      <c r="A982" s="88">
        <v>2016</v>
      </c>
      <c r="B982" s="88">
        <v>1</v>
      </c>
      <c r="C982" s="88">
        <v>57</v>
      </c>
      <c r="D982" t="s">
        <v>1666</v>
      </c>
      <c r="E982" s="88">
        <f t="shared" si="77"/>
        <v>1.9279057604029584</v>
      </c>
      <c r="F982" s="88">
        <f t="shared" si="81"/>
        <v>3.7168206209949091</v>
      </c>
      <c r="G982" s="88">
        <f t="shared" si="78"/>
        <v>11.484375</v>
      </c>
      <c r="H982" s="88">
        <f t="shared" si="79"/>
        <v>11.484375</v>
      </c>
      <c r="I982" s="88">
        <f t="shared" si="80"/>
        <v>8.7074829931972783E-2</v>
      </c>
      <c r="J982" s="88">
        <v>980</v>
      </c>
    </row>
    <row r="983" spans="1:10">
      <c r="A983" s="88">
        <v>2016</v>
      </c>
      <c r="B983" s="88">
        <v>2</v>
      </c>
      <c r="C983" s="88">
        <v>56.4</v>
      </c>
      <c r="D983" t="s">
        <v>1667</v>
      </c>
      <c r="E983" s="88">
        <f t="shared" si="77"/>
        <v>1.4199474360062589</v>
      </c>
      <c r="F983" s="88">
        <f t="shared" si="81"/>
        <v>2.0162507210207488</v>
      </c>
      <c r="G983" s="88">
        <f t="shared" si="78"/>
        <v>11.49609375</v>
      </c>
      <c r="H983" s="88">
        <f t="shared" si="79"/>
        <v>11.49609375</v>
      </c>
      <c r="I983" s="88">
        <f t="shared" si="80"/>
        <v>8.6986068637444791E-2</v>
      </c>
      <c r="J983" s="88">
        <v>981</v>
      </c>
    </row>
    <row r="984" spans="1:10">
      <c r="A984" s="88">
        <v>2016</v>
      </c>
      <c r="B984" s="88">
        <v>3</v>
      </c>
      <c r="C984" s="88">
        <v>54.1</v>
      </c>
      <c r="D984" t="s">
        <v>1668</v>
      </c>
      <c r="E984" s="88">
        <f t="shared" si="77"/>
        <v>1.9404267093050842</v>
      </c>
      <c r="F984" s="88">
        <f t="shared" si="81"/>
        <v>3.7652558141845578</v>
      </c>
      <c r="G984" s="88">
        <f t="shared" si="78"/>
        <v>11.5078125</v>
      </c>
      <c r="H984" s="88">
        <f t="shared" si="79"/>
        <v>11.5078125</v>
      </c>
      <c r="I984" s="88">
        <f t="shared" si="80"/>
        <v>8.6897488119484043E-2</v>
      </c>
      <c r="J984" s="88">
        <v>982</v>
      </c>
    </row>
    <row r="985" spans="1:10">
      <c r="A985" s="88">
        <v>2016</v>
      </c>
      <c r="B985" s="88">
        <v>4</v>
      </c>
      <c r="C985" s="88">
        <v>37.9</v>
      </c>
      <c r="D985" t="s">
        <v>1669</v>
      </c>
      <c r="E985" s="88">
        <f t="shared" si="77"/>
        <v>3.0572220442515876</v>
      </c>
      <c r="F985" s="88">
        <f t="shared" si="81"/>
        <v>9.3466066278578559</v>
      </c>
      <c r="G985" s="88">
        <f t="shared" si="78"/>
        <v>11.51953125</v>
      </c>
      <c r="H985" s="88">
        <f t="shared" si="79"/>
        <v>11.51953125</v>
      </c>
      <c r="I985" s="88">
        <f t="shared" si="80"/>
        <v>8.6809087826381831E-2</v>
      </c>
      <c r="J985" s="88">
        <v>983</v>
      </c>
    </row>
    <row r="986" spans="1:10">
      <c r="A986" s="88">
        <v>2016</v>
      </c>
      <c r="B986" s="88">
        <v>5</v>
      </c>
      <c r="C986" s="88">
        <v>51.5</v>
      </c>
      <c r="D986" t="s">
        <v>1670</v>
      </c>
      <c r="E986" s="88">
        <f t="shared" si="77"/>
        <v>0.89403651961224062</v>
      </c>
      <c r="F986" s="88">
        <f t="shared" si="81"/>
        <v>0.79930129840036834</v>
      </c>
      <c r="G986" s="88">
        <f t="shared" si="78"/>
        <v>11.53125</v>
      </c>
      <c r="H986" s="88">
        <f t="shared" si="79"/>
        <v>11.53125</v>
      </c>
      <c r="I986" s="88">
        <f t="shared" si="80"/>
        <v>8.6720867208672087E-2</v>
      </c>
      <c r="J986" s="88">
        <v>984</v>
      </c>
    </row>
    <row r="987" spans="1:10">
      <c r="A987" s="88">
        <v>2016</v>
      </c>
      <c r="B987" s="88">
        <v>6</v>
      </c>
      <c r="C987" s="88">
        <v>20.5</v>
      </c>
      <c r="D987" t="s">
        <v>1671</v>
      </c>
      <c r="E987" s="88">
        <f t="shared" si="77"/>
        <v>1.5398613787914861</v>
      </c>
      <c r="F987" s="88">
        <f t="shared" si="81"/>
        <v>2.3711730658936165</v>
      </c>
      <c r="G987" s="88">
        <f t="shared" si="78"/>
        <v>11.54296875</v>
      </c>
      <c r="H987" s="88">
        <f t="shared" si="79"/>
        <v>11.54296875</v>
      </c>
      <c r="I987" s="88">
        <f t="shared" si="80"/>
        <v>8.6632825719120135E-2</v>
      </c>
      <c r="J987" s="88">
        <v>985</v>
      </c>
    </row>
    <row r="988" spans="1:10">
      <c r="A988" s="88">
        <v>2016</v>
      </c>
      <c r="B988" s="88">
        <v>7</v>
      </c>
      <c r="C988" s="88">
        <v>32.4</v>
      </c>
      <c r="D988" t="s">
        <v>1672</v>
      </c>
      <c r="E988" s="88">
        <f t="shared" si="77"/>
        <v>1.324281852712843</v>
      </c>
      <c r="F988" s="88">
        <f t="shared" si="81"/>
        <v>1.75372242542456</v>
      </c>
      <c r="G988" s="88">
        <f t="shared" si="78"/>
        <v>11.5546875</v>
      </c>
      <c r="H988" s="88">
        <f t="shared" si="79"/>
        <v>11.5546875</v>
      </c>
      <c r="I988" s="88">
        <f t="shared" si="80"/>
        <v>8.654496281271129E-2</v>
      </c>
      <c r="J988" s="88">
        <v>986</v>
      </c>
    </row>
    <row r="989" spans="1:10">
      <c r="A989" s="88">
        <v>2016</v>
      </c>
      <c r="B989" s="88">
        <v>8</v>
      </c>
      <c r="C989" s="88">
        <v>50.2</v>
      </c>
      <c r="D989" t="s">
        <v>1673</v>
      </c>
      <c r="E989" s="88">
        <f t="shared" si="77"/>
        <v>4.7786956666420739</v>
      </c>
      <c r="F989" s="88">
        <f t="shared" si="81"/>
        <v>22.835932274383737</v>
      </c>
      <c r="G989" s="88">
        <f t="shared" si="78"/>
        <v>11.56640625</v>
      </c>
      <c r="H989" s="88">
        <f t="shared" si="79"/>
        <v>11.56640625</v>
      </c>
      <c r="I989" s="88">
        <f t="shared" si="80"/>
        <v>8.6457277946639655E-2</v>
      </c>
      <c r="J989" s="88">
        <v>987</v>
      </c>
    </row>
    <row r="990" spans="1:10">
      <c r="A990" s="88">
        <v>2016</v>
      </c>
      <c r="B990" s="88">
        <v>9</v>
      </c>
      <c r="C990" s="88">
        <v>44.6</v>
      </c>
      <c r="D990" t="s">
        <v>1674</v>
      </c>
      <c r="E990" s="88">
        <f t="shared" si="77"/>
        <v>2.2599428911718809</v>
      </c>
      <c r="F990" s="88">
        <f t="shared" si="81"/>
        <v>5.1073418713583196</v>
      </c>
      <c r="G990" s="88">
        <f t="shared" si="78"/>
        <v>11.578125</v>
      </c>
      <c r="H990" s="88">
        <f t="shared" si="79"/>
        <v>11.578125</v>
      </c>
      <c r="I990" s="88">
        <f t="shared" si="80"/>
        <v>8.6369770580296892E-2</v>
      </c>
      <c r="J990" s="88">
        <v>988</v>
      </c>
    </row>
    <row r="991" spans="1:10">
      <c r="A991" s="88">
        <v>2016</v>
      </c>
      <c r="B991" s="88">
        <v>10</v>
      </c>
      <c r="C991" s="88">
        <v>33.4</v>
      </c>
      <c r="D991" t="s">
        <v>1675</v>
      </c>
      <c r="E991" s="88">
        <f t="shared" si="77"/>
        <v>0.81077461065360734</v>
      </c>
      <c r="F991" s="88">
        <f t="shared" si="81"/>
        <v>0.65735546928050859</v>
      </c>
      <c r="G991" s="88">
        <f t="shared" si="78"/>
        <v>11.58984375</v>
      </c>
      <c r="H991" s="88">
        <f t="shared" si="79"/>
        <v>11.58984375</v>
      </c>
      <c r="I991" s="88">
        <f t="shared" si="80"/>
        <v>8.628244017526121E-2</v>
      </c>
      <c r="J991" s="88">
        <v>989</v>
      </c>
    </row>
    <row r="992" spans="1:10">
      <c r="A992" s="88">
        <v>2016</v>
      </c>
      <c r="B992" s="88">
        <v>11</v>
      </c>
      <c r="C992" s="88">
        <v>21.4</v>
      </c>
      <c r="D992" t="s">
        <v>1676</v>
      </c>
      <c r="E992" s="88">
        <f t="shared" si="77"/>
        <v>5.0382996392504538</v>
      </c>
      <c r="F992" s="88">
        <f t="shared" si="81"/>
        <v>25.384463254871253</v>
      </c>
      <c r="G992" s="88">
        <f t="shared" si="78"/>
        <v>11.6015625</v>
      </c>
      <c r="H992" s="88">
        <f t="shared" si="79"/>
        <v>11.6015625</v>
      </c>
      <c r="I992" s="88">
        <f t="shared" si="80"/>
        <v>8.61952861952862E-2</v>
      </c>
      <c r="J992" s="88">
        <v>990</v>
      </c>
    </row>
    <row r="993" spans="1:10">
      <c r="A993" s="88">
        <v>2016</v>
      </c>
      <c r="B993" s="88">
        <v>12</v>
      </c>
      <c r="C993" s="88">
        <v>18.5</v>
      </c>
      <c r="D993" t="s">
        <v>1677</v>
      </c>
      <c r="E993" s="88">
        <f t="shared" si="77"/>
        <v>1.5074554250010459</v>
      </c>
      <c r="F993" s="88">
        <f t="shared" si="81"/>
        <v>2.2724218583650839</v>
      </c>
      <c r="G993" s="88">
        <f t="shared" si="78"/>
        <v>11.61328125</v>
      </c>
      <c r="H993" s="88">
        <f t="shared" si="79"/>
        <v>11.61328125</v>
      </c>
      <c r="I993" s="88">
        <f t="shared" si="80"/>
        <v>8.6108308106289944E-2</v>
      </c>
      <c r="J993" s="88">
        <v>991</v>
      </c>
    </row>
    <row r="994" spans="1:10">
      <c r="A994" s="88">
        <v>2017</v>
      </c>
      <c r="B994" s="88">
        <v>1</v>
      </c>
      <c r="C994" s="88">
        <v>26.1</v>
      </c>
      <c r="D994" t="s">
        <v>1678</v>
      </c>
      <c r="E994" s="88">
        <f t="shared" si="77"/>
        <v>2.032874043682233</v>
      </c>
      <c r="F994" s="88">
        <f t="shared" si="81"/>
        <v>4.1325768774769536</v>
      </c>
      <c r="G994" s="88">
        <f t="shared" si="78"/>
        <v>11.625</v>
      </c>
      <c r="H994" s="88">
        <f t="shared" si="79"/>
        <v>11.625</v>
      </c>
      <c r="I994" s="88">
        <f t="shared" si="80"/>
        <v>8.6021505376344093E-2</v>
      </c>
      <c r="J994" s="88">
        <v>992</v>
      </c>
    </row>
    <row r="995" spans="1:10">
      <c r="A995" s="88">
        <v>2017</v>
      </c>
      <c r="B995" s="88">
        <v>2</v>
      </c>
      <c r="C995" s="88">
        <v>26.4</v>
      </c>
      <c r="D995" t="s">
        <v>1679</v>
      </c>
      <c r="E995" s="88">
        <f t="shared" si="77"/>
        <v>2.3889594519137827</v>
      </c>
      <c r="F995" s="88">
        <f t="shared" si="81"/>
        <v>5.7071272628882008</v>
      </c>
      <c r="G995" s="88">
        <f t="shared" si="78"/>
        <v>11.63671875</v>
      </c>
      <c r="H995" s="88">
        <f t="shared" si="79"/>
        <v>11.63671875</v>
      </c>
      <c r="I995" s="88">
        <f t="shared" si="80"/>
        <v>8.5934877475662974E-2</v>
      </c>
      <c r="J995" s="88">
        <v>993</v>
      </c>
    </row>
    <row r="996" spans="1:10">
      <c r="A996" s="88">
        <v>2017</v>
      </c>
      <c r="B996" s="88">
        <v>3</v>
      </c>
      <c r="C996" s="88">
        <v>17.7</v>
      </c>
      <c r="D996" t="s">
        <v>1680</v>
      </c>
      <c r="E996" s="88">
        <f t="shared" si="77"/>
        <v>1.6440045082227501</v>
      </c>
      <c r="F996" s="88">
        <f t="shared" si="81"/>
        <v>2.7027508230567263</v>
      </c>
      <c r="G996" s="88">
        <f t="shared" si="78"/>
        <v>11.6484375</v>
      </c>
      <c r="H996" s="88">
        <f t="shared" si="79"/>
        <v>11.6484375</v>
      </c>
      <c r="I996" s="88">
        <f t="shared" si="80"/>
        <v>8.5848423876592889E-2</v>
      </c>
      <c r="J996" s="88">
        <v>994</v>
      </c>
    </row>
    <row r="997" spans="1:10">
      <c r="A997" s="88">
        <v>2017</v>
      </c>
      <c r="B997" s="88">
        <v>4</v>
      </c>
      <c r="C997" s="88">
        <v>32.299999999999997</v>
      </c>
      <c r="D997" t="s">
        <v>1681</v>
      </c>
      <c r="E997" s="88">
        <f t="shared" si="77"/>
        <v>1.6950236360348117</v>
      </c>
      <c r="F997" s="88">
        <f t="shared" si="81"/>
        <v>2.8731051267166738</v>
      </c>
      <c r="G997" s="88">
        <f t="shared" si="78"/>
        <v>11.66015625</v>
      </c>
      <c r="H997" s="88">
        <f t="shared" si="79"/>
        <v>11.66015625</v>
      </c>
      <c r="I997" s="88">
        <f t="shared" si="80"/>
        <v>8.5762144053601344E-2</v>
      </c>
      <c r="J997" s="88">
        <v>995</v>
      </c>
    </row>
    <row r="998" spans="1:10">
      <c r="A998" s="88">
        <v>2017</v>
      </c>
      <c r="B998" s="88">
        <v>5</v>
      </c>
      <c r="C998" s="88">
        <v>18.899999999999999</v>
      </c>
      <c r="D998" t="s">
        <v>1682</v>
      </c>
      <c r="E998" s="88">
        <f t="shared" si="77"/>
        <v>0.29758103015461845</v>
      </c>
      <c r="F998" s="88">
        <f t="shared" si="81"/>
        <v>8.855446950788394E-2</v>
      </c>
      <c r="G998" s="88">
        <f t="shared" si="78"/>
        <v>11.671875</v>
      </c>
      <c r="H998" s="88">
        <f t="shared" si="79"/>
        <v>11.671875</v>
      </c>
      <c r="I998" s="88">
        <f t="shared" si="80"/>
        <v>8.5676037483266396E-2</v>
      </c>
      <c r="J998" s="88">
        <v>996</v>
      </c>
    </row>
    <row r="999" spans="1:10">
      <c r="A999" s="88">
        <v>2017</v>
      </c>
      <c r="B999" s="88">
        <v>6</v>
      </c>
      <c r="C999" s="88">
        <v>19.2</v>
      </c>
      <c r="D999" t="s">
        <v>1683</v>
      </c>
      <c r="E999" s="88">
        <f t="shared" si="77"/>
        <v>3.686541388605264</v>
      </c>
      <c r="F999" s="88">
        <f t="shared" si="81"/>
        <v>13.590587409899628</v>
      </c>
      <c r="G999" s="88">
        <f t="shared" si="78"/>
        <v>11.68359375</v>
      </c>
      <c r="H999" s="88">
        <f t="shared" si="79"/>
        <v>11.68359375</v>
      </c>
      <c r="I999" s="88">
        <f t="shared" si="80"/>
        <v>8.5590103644266127E-2</v>
      </c>
      <c r="J999" s="88">
        <v>997</v>
      </c>
    </row>
    <row r="1000" spans="1:10">
      <c r="A1000" s="88">
        <v>2017</v>
      </c>
      <c r="B1000" s="88">
        <v>7</v>
      </c>
      <c r="C1000" s="88">
        <v>18.3</v>
      </c>
      <c r="D1000" t="s">
        <v>1684</v>
      </c>
      <c r="E1000" s="88">
        <f t="shared" si="77"/>
        <v>6.0009799290189516</v>
      </c>
      <c r="F1000" s="88">
        <f t="shared" si="81"/>
        <v>36.011760108488303</v>
      </c>
      <c r="G1000" s="88">
        <f t="shared" si="78"/>
        <v>11.6953125</v>
      </c>
      <c r="H1000" s="88">
        <f t="shared" si="79"/>
        <v>11.6953125</v>
      </c>
      <c r="I1000" s="88">
        <f t="shared" si="80"/>
        <v>8.5504342017368076E-2</v>
      </c>
      <c r="J1000" s="88">
        <v>998</v>
      </c>
    </row>
    <row r="1001" spans="1:10">
      <c r="A1001" s="88">
        <v>2017</v>
      </c>
      <c r="B1001" s="88">
        <v>8</v>
      </c>
      <c r="C1001" s="88">
        <v>33.1</v>
      </c>
      <c r="D1001" t="s">
        <v>1685</v>
      </c>
      <c r="E1001" s="88">
        <f t="shared" si="77"/>
        <v>2.2591705197917338</v>
      </c>
      <c r="F1001" s="88">
        <f t="shared" si="81"/>
        <v>5.1038514374960524</v>
      </c>
      <c r="G1001" s="88">
        <f t="shared" si="78"/>
        <v>11.70703125</v>
      </c>
      <c r="H1001" s="88">
        <f t="shared" si="79"/>
        <v>11.70703125</v>
      </c>
      <c r="I1001" s="88">
        <f t="shared" si="80"/>
        <v>8.5418752085418756E-2</v>
      </c>
      <c r="J1001" s="88">
        <v>999</v>
      </c>
    </row>
    <row r="1002" spans="1:10">
      <c r="A1002" s="88">
        <v>2017</v>
      </c>
      <c r="B1002" s="88">
        <v>9</v>
      </c>
      <c r="C1002" s="88">
        <v>43.6</v>
      </c>
      <c r="D1002" t="s">
        <v>1686</v>
      </c>
      <c r="E1002" s="88">
        <f t="shared" si="77"/>
        <v>3.4934788277016038</v>
      </c>
      <c r="F1002" s="88">
        <f t="shared" si="81"/>
        <v>12.204394319599372</v>
      </c>
      <c r="G1002" s="88">
        <f t="shared" si="78"/>
        <v>11.71875</v>
      </c>
      <c r="H1002" s="88">
        <f t="shared" si="79"/>
        <v>11.71875</v>
      </c>
      <c r="I1002" s="88">
        <f t="shared" si="80"/>
        <v>8.533333333333333E-2</v>
      </c>
      <c r="J1002" s="88">
        <v>1000</v>
      </c>
    </row>
    <row r="1003" spans="1:10">
      <c r="A1003" s="88">
        <v>2017</v>
      </c>
      <c r="B1003" s="88">
        <v>10</v>
      </c>
      <c r="C1003" s="88">
        <v>13.2</v>
      </c>
      <c r="D1003" t="s">
        <v>1687</v>
      </c>
      <c r="E1003" s="88">
        <f t="shared" si="77"/>
        <v>1.3949754135566756</v>
      </c>
      <c r="F1003" s="88">
        <f t="shared" si="81"/>
        <v>1.9459564044276183</v>
      </c>
      <c r="G1003" s="88">
        <f t="shared" si="78"/>
        <v>11.73046875</v>
      </c>
      <c r="H1003" s="88">
        <f t="shared" si="79"/>
        <v>11.73046875</v>
      </c>
      <c r="I1003" s="88">
        <f t="shared" si="80"/>
        <v>8.5248085248085248E-2</v>
      </c>
      <c r="J1003" s="88">
        <v>1001</v>
      </c>
    </row>
    <row r="1004" spans="1:10">
      <c r="A1004" s="88">
        <v>2017</v>
      </c>
      <c r="B1004" s="88">
        <v>11</v>
      </c>
      <c r="C1004" s="88">
        <v>5.7</v>
      </c>
      <c r="D1004" t="s">
        <v>1688</v>
      </c>
      <c r="E1004" s="88">
        <f t="shared" si="77"/>
        <v>3.1999619261312451</v>
      </c>
      <c r="F1004" s="88">
        <f t="shared" si="81"/>
        <v>10.239756328689587</v>
      </c>
      <c r="G1004" s="88">
        <f t="shared" si="78"/>
        <v>11.7421875</v>
      </c>
      <c r="H1004" s="88">
        <f t="shared" si="79"/>
        <v>11.7421875</v>
      </c>
      <c r="I1004" s="88">
        <f t="shared" si="80"/>
        <v>8.5163007318695944E-2</v>
      </c>
      <c r="J1004" s="88">
        <v>1002</v>
      </c>
    </row>
    <row r="1005" spans="1:10">
      <c r="A1005" s="88">
        <v>2017</v>
      </c>
      <c r="B1005" s="88">
        <v>12</v>
      </c>
      <c r="C1005" s="88">
        <v>8.1999999999999993</v>
      </c>
      <c r="D1005" t="s">
        <v>1689</v>
      </c>
      <c r="E1005" s="88">
        <f t="shared" si="77"/>
        <v>1.8295186288138499</v>
      </c>
      <c r="F1005" s="88">
        <f t="shared" si="81"/>
        <v>3.3471384131769093</v>
      </c>
      <c r="G1005" s="88">
        <f t="shared" si="78"/>
        <v>11.75390625</v>
      </c>
      <c r="H1005" s="88">
        <f t="shared" si="79"/>
        <v>11.75390625</v>
      </c>
      <c r="I1005" s="88">
        <f t="shared" si="80"/>
        <v>8.5078099036224653E-2</v>
      </c>
      <c r="J1005" s="88">
        <v>1003</v>
      </c>
    </row>
    <row r="1006" spans="1:10">
      <c r="A1006" s="88">
        <v>2018</v>
      </c>
      <c r="B1006" s="88">
        <v>1</v>
      </c>
      <c r="C1006" s="88">
        <v>6.8</v>
      </c>
      <c r="D1006" t="s">
        <v>1690</v>
      </c>
      <c r="E1006" s="88">
        <f t="shared" si="77"/>
        <v>1.8523712202070792</v>
      </c>
      <c r="F1006" s="88">
        <f t="shared" si="81"/>
        <v>3.4312791374514635</v>
      </c>
      <c r="G1006" s="88">
        <f t="shared" si="78"/>
        <v>11.765625</v>
      </c>
      <c r="H1006" s="88">
        <f t="shared" si="79"/>
        <v>11.765625</v>
      </c>
      <c r="I1006" s="88">
        <f t="shared" si="80"/>
        <v>8.4993359893758294E-2</v>
      </c>
      <c r="J1006" s="88">
        <v>1004</v>
      </c>
    </row>
    <row r="1007" spans="1:10">
      <c r="A1007" s="88">
        <v>2018</v>
      </c>
      <c r="B1007" s="88">
        <v>2</v>
      </c>
      <c r="C1007" s="88">
        <v>10.7</v>
      </c>
      <c r="D1007" t="s">
        <v>1691</v>
      </c>
      <c r="E1007" s="88">
        <f t="shared" si="77"/>
        <v>2.1451758860071206</v>
      </c>
      <c r="F1007" s="88">
        <f t="shared" si="81"/>
        <v>4.6017795819064347</v>
      </c>
      <c r="G1007" s="88">
        <f t="shared" si="78"/>
        <v>11.77734375</v>
      </c>
      <c r="H1007" s="88">
        <f t="shared" si="79"/>
        <v>11.77734375</v>
      </c>
      <c r="I1007" s="88">
        <f t="shared" si="80"/>
        <v>8.4908789386401326E-2</v>
      </c>
      <c r="J1007" s="88">
        <v>1005</v>
      </c>
    </row>
    <row r="1008" spans="1:10">
      <c r="A1008" s="88">
        <v>2018</v>
      </c>
      <c r="B1008" s="88">
        <v>3</v>
      </c>
      <c r="C1008" s="88">
        <v>2.5</v>
      </c>
      <c r="D1008" t="s">
        <v>1692</v>
      </c>
      <c r="E1008" s="88">
        <f t="shared" si="77"/>
        <v>6.2461388627992029</v>
      </c>
      <c r="F1008" s="88">
        <f t="shared" si="81"/>
        <v>39.014250693370521</v>
      </c>
      <c r="G1008" s="88">
        <f t="shared" si="78"/>
        <v>11.7890625</v>
      </c>
      <c r="H1008" s="88">
        <f t="shared" si="79"/>
        <v>11.7890625</v>
      </c>
      <c r="I1008" s="88">
        <f t="shared" si="80"/>
        <v>8.4824387011265739E-2</v>
      </c>
      <c r="J1008" s="88">
        <v>1006</v>
      </c>
    </row>
    <row r="1009" spans="1:10">
      <c r="A1009" s="88">
        <v>2018</v>
      </c>
      <c r="B1009" s="88">
        <v>4</v>
      </c>
      <c r="C1009" s="88">
        <v>8.9</v>
      </c>
      <c r="D1009" t="s">
        <v>1693</v>
      </c>
      <c r="E1009" s="88">
        <f t="shared" si="77"/>
        <v>5.8530060201392082</v>
      </c>
      <c r="F1009" s="88">
        <f t="shared" si="81"/>
        <v>34.257679471785814</v>
      </c>
      <c r="G1009" s="88">
        <f t="shared" si="78"/>
        <v>11.80078125</v>
      </c>
      <c r="H1009" s="88">
        <f t="shared" si="79"/>
        <v>11.80078125</v>
      </c>
      <c r="I1009" s="88">
        <f t="shared" si="80"/>
        <v>8.4740152267461108E-2</v>
      </c>
      <c r="J1009" s="88">
        <v>1007</v>
      </c>
    </row>
    <row r="1010" spans="1:10">
      <c r="A1010" s="88">
        <v>2018</v>
      </c>
      <c r="B1010" s="88">
        <v>5</v>
      </c>
      <c r="C1010" s="88">
        <v>13.1</v>
      </c>
      <c r="D1010" t="s">
        <v>1694</v>
      </c>
      <c r="E1010" s="88">
        <f t="shared" si="77"/>
        <v>16.181311658481153</v>
      </c>
      <c r="F1010" s="88">
        <f t="shared" si="81"/>
        <v>261.83484698889811</v>
      </c>
      <c r="G1010" s="88">
        <f t="shared" si="78"/>
        <v>11.8125</v>
      </c>
      <c r="H1010" s="88">
        <f t="shared" si="79"/>
        <v>11.8125</v>
      </c>
      <c r="I1010" s="88">
        <f t="shared" si="80"/>
        <v>8.4656084656084651E-2</v>
      </c>
      <c r="J1010" s="88">
        <v>1008</v>
      </c>
    </row>
    <row r="1011" spans="1:10">
      <c r="A1011" s="88">
        <v>2018</v>
      </c>
      <c r="B1011" s="88">
        <v>6</v>
      </c>
      <c r="C1011" s="88">
        <v>15.6</v>
      </c>
      <c r="D1011" t="s">
        <v>1695</v>
      </c>
      <c r="E1011" s="88">
        <f t="shared" si="77"/>
        <v>4.8221848911952341</v>
      </c>
      <c r="F1011" s="88">
        <f t="shared" si="81"/>
        <v>23.253467124871591</v>
      </c>
      <c r="G1011" s="88">
        <f t="shared" si="78"/>
        <v>11.82421875</v>
      </c>
      <c r="H1011" s="88">
        <f t="shared" si="79"/>
        <v>11.82421875</v>
      </c>
      <c r="I1011" s="88">
        <f t="shared" si="80"/>
        <v>8.4572183680211424E-2</v>
      </c>
      <c r="J1011" s="88">
        <v>1009</v>
      </c>
    </row>
    <row r="1012" spans="1:10">
      <c r="A1012" s="88">
        <v>2018</v>
      </c>
      <c r="B1012" s="88">
        <v>7</v>
      </c>
      <c r="C1012" s="88">
        <v>1.6</v>
      </c>
      <c r="D1012" t="s">
        <v>1696</v>
      </c>
      <c r="E1012" s="88">
        <f t="shared" si="77"/>
        <v>2.6756412817847148</v>
      </c>
      <c r="F1012" s="88">
        <f t="shared" si="81"/>
        <v>7.1590562687905521</v>
      </c>
      <c r="G1012" s="88">
        <f t="shared" si="78"/>
        <v>11.8359375</v>
      </c>
      <c r="H1012" s="88">
        <f t="shared" si="79"/>
        <v>11.8359375</v>
      </c>
      <c r="I1012" s="88">
        <f t="shared" si="80"/>
        <v>8.4488448844884489E-2</v>
      </c>
      <c r="J1012" s="88">
        <v>1010</v>
      </c>
    </row>
    <row r="1013" spans="1:10">
      <c r="A1013" s="88">
        <v>2018</v>
      </c>
      <c r="B1013" s="88">
        <v>8</v>
      </c>
      <c r="C1013" s="88">
        <v>8.6999999999999993</v>
      </c>
      <c r="D1013" t="s">
        <v>1697</v>
      </c>
      <c r="E1013" s="88">
        <f t="shared" si="77"/>
        <v>2.4123095075884797</v>
      </c>
      <c r="F1013" s="88">
        <f t="shared" si="81"/>
        <v>5.8192371604017739</v>
      </c>
      <c r="G1013" s="88">
        <f t="shared" si="78"/>
        <v>11.84765625</v>
      </c>
      <c r="H1013" s="88">
        <f t="shared" si="79"/>
        <v>11.84765625</v>
      </c>
      <c r="I1013" s="88">
        <f t="shared" si="80"/>
        <v>8.4404879657105178E-2</v>
      </c>
      <c r="J1013" s="88">
        <v>1011</v>
      </c>
    </row>
    <row r="1014" spans="1:10">
      <c r="A1014" s="88">
        <v>2018</v>
      </c>
      <c r="B1014" s="88">
        <v>9</v>
      </c>
      <c r="C1014" s="88">
        <v>3.3</v>
      </c>
      <c r="D1014" t="s">
        <v>1698</v>
      </c>
      <c r="E1014" s="88">
        <f t="shared" si="77"/>
        <v>5.9282779824861516</v>
      </c>
      <c r="F1014" s="88">
        <f t="shared" si="81"/>
        <v>35.144479837630072</v>
      </c>
      <c r="G1014" s="88">
        <f t="shared" si="78"/>
        <v>11.859375</v>
      </c>
      <c r="H1014" s="88">
        <f t="shared" si="79"/>
        <v>11.859375</v>
      </c>
      <c r="I1014" s="88">
        <f t="shared" si="80"/>
        <v>8.4321475625823455E-2</v>
      </c>
      <c r="J1014" s="88">
        <v>1012</v>
      </c>
    </row>
    <row r="1015" spans="1:10">
      <c r="A1015" s="88">
        <v>2018</v>
      </c>
      <c r="B1015" s="88">
        <v>10</v>
      </c>
      <c r="C1015" s="88">
        <v>4.9000000000000004</v>
      </c>
      <c r="D1015" t="s">
        <v>1699</v>
      </c>
      <c r="E1015" s="88">
        <f t="shared" si="77"/>
        <v>9.7015364135514766</v>
      </c>
      <c r="F1015" s="88">
        <f t="shared" si="81"/>
        <v>94.119808783465245</v>
      </c>
      <c r="G1015" s="88">
        <f t="shared" si="78"/>
        <v>11.87109375</v>
      </c>
      <c r="H1015" s="88">
        <f t="shared" si="79"/>
        <v>11.87109375</v>
      </c>
      <c r="I1015" s="88">
        <f t="shared" si="80"/>
        <v>8.4238236261928265E-2</v>
      </c>
      <c r="J1015" s="88">
        <v>1013</v>
      </c>
    </row>
    <row r="1016" spans="1:10">
      <c r="A1016" s="88">
        <v>2018</v>
      </c>
      <c r="B1016" s="88">
        <v>11</v>
      </c>
      <c r="C1016" s="88">
        <v>4.9000000000000004</v>
      </c>
      <c r="D1016" t="s">
        <v>1700</v>
      </c>
      <c r="E1016" s="88">
        <f t="shared" si="77"/>
        <v>25.457760292679847</v>
      </c>
      <c r="F1016" s="88">
        <f t="shared" si="81"/>
        <v>648.09755911954664</v>
      </c>
      <c r="G1016" s="88">
        <f t="shared" si="78"/>
        <v>11.8828125</v>
      </c>
      <c r="H1016" s="88">
        <f t="shared" si="79"/>
        <v>11.8828125</v>
      </c>
      <c r="I1016" s="88">
        <f t="shared" si="80"/>
        <v>8.4155161078238006E-2</v>
      </c>
      <c r="J1016" s="88">
        <v>1014</v>
      </c>
    </row>
    <row r="1017" spans="1:10">
      <c r="A1017" s="88">
        <v>2018</v>
      </c>
      <c r="B1017" s="88">
        <v>12</v>
      </c>
      <c r="C1017" s="88">
        <v>3.1</v>
      </c>
      <c r="D1017" t="s">
        <v>1701</v>
      </c>
      <c r="E1017" s="88">
        <f t="shared" si="77"/>
        <v>14.226946618575903</v>
      </c>
      <c r="F1017" s="88">
        <f t="shared" si="81"/>
        <v>202.40601008780834</v>
      </c>
      <c r="G1017" s="88">
        <f t="shared" si="78"/>
        <v>11.89453125</v>
      </c>
      <c r="H1017" s="88">
        <f t="shared" si="79"/>
        <v>11.89453125</v>
      </c>
      <c r="I1017" s="88">
        <f t="shared" si="80"/>
        <v>8.4072249589490972E-2</v>
      </c>
      <c r="J1017" s="88">
        <v>1015</v>
      </c>
    </row>
    <row r="1018" spans="1:10">
      <c r="A1018" s="88">
        <v>2019</v>
      </c>
      <c r="B1018" s="88">
        <v>1</v>
      </c>
      <c r="C1018" s="88">
        <v>7.7</v>
      </c>
      <c r="D1018" t="s">
        <v>1702</v>
      </c>
      <c r="E1018" s="88">
        <f t="shared" si="77"/>
        <v>86.456549363498539</v>
      </c>
      <c r="F1018" s="88">
        <f t="shared" si="81"/>
        <v>7474.7349278430593</v>
      </c>
      <c r="G1018" s="88">
        <f t="shared" si="78"/>
        <v>11.90625</v>
      </c>
      <c r="H1018" s="88">
        <f t="shared" si="79"/>
        <v>11.90625</v>
      </c>
      <c r="I1018" s="88">
        <f t="shared" si="80"/>
        <v>8.3989501312335957E-2</v>
      </c>
      <c r="J1018" s="88">
        <v>1016</v>
      </c>
    </row>
    <row r="1019" spans="1:10">
      <c r="A1019" s="88">
        <v>2019</v>
      </c>
      <c r="B1019" s="88">
        <v>2</v>
      </c>
      <c r="C1019" s="88">
        <v>0.8</v>
      </c>
      <c r="D1019" t="s">
        <v>1703</v>
      </c>
      <c r="E1019" s="88">
        <f t="shared" si="77"/>
        <v>10.388234608777351</v>
      </c>
      <c r="F1019" s="88">
        <f t="shared" si="81"/>
        <v>107.91541828699953</v>
      </c>
      <c r="G1019" s="88">
        <f t="shared" si="78"/>
        <v>11.91796875</v>
      </c>
      <c r="H1019" s="88">
        <f t="shared" si="79"/>
        <v>11.91796875</v>
      </c>
      <c r="I1019" s="88">
        <f t="shared" si="80"/>
        <v>8.3906915765322845E-2</v>
      </c>
      <c r="J1019" s="88">
        <v>1017</v>
      </c>
    </row>
    <row r="1020" spans="1:10">
      <c r="A1020" s="88">
        <v>2019</v>
      </c>
      <c r="B1020" s="88">
        <v>3</v>
      </c>
      <c r="C1020" s="88">
        <v>9.4</v>
      </c>
      <c r="D1020" t="s">
        <v>1704</v>
      </c>
      <c r="E1020" s="88">
        <f t="shared" si="77"/>
        <v>8.8624457187630483</v>
      </c>
      <c r="F1020" s="88">
        <f t="shared" si="81"/>
        <v>78.542944118021481</v>
      </c>
      <c r="G1020" s="88">
        <f t="shared" si="78"/>
        <v>11.9296875</v>
      </c>
      <c r="H1020" s="88">
        <f t="shared" si="79"/>
        <v>11.9296875</v>
      </c>
      <c r="I1020" s="88">
        <f t="shared" si="80"/>
        <v>8.3824492468893258E-2</v>
      </c>
      <c r="J1020" s="88">
        <v>1018</v>
      </c>
    </row>
    <row r="1021" spans="1:10">
      <c r="A1021" s="88">
        <v>2019</v>
      </c>
      <c r="B1021" s="88">
        <v>4</v>
      </c>
      <c r="C1021" s="88">
        <v>9.1</v>
      </c>
      <c r="D1021" t="s">
        <v>1705</v>
      </c>
      <c r="E1021" s="88">
        <f t="shared" si="77"/>
        <v>1.7815148090650992</v>
      </c>
      <c r="F1021" s="88">
        <f t="shared" si="81"/>
        <v>3.173795014918257</v>
      </c>
      <c r="G1021" s="88">
        <f t="shared" si="78"/>
        <v>11.94140625</v>
      </c>
      <c r="H1021" s="88">
        <f t="shared" si="79"/>
        <v>11.94140625</v>
      </c>
      <c r="I1021" s="88">
        <f t="shared" si="80"/>
        <v>8.3742230945371282E-2</v>
      </c>
      <c r="J1021" s="88">
        <v>1019</v>
      </c>
    </row>
    <row r="1022" spans="1:10">
      <c r="A1022" s="88">
        <v>2019</v>
      </c>
      <c r="B1022" s="88">
        <v>5</v>
      </c>
      <c r="C1022" s="88">
        <v>10.1</v>
      </c>
      <c r="D1022" t="s">
        <v>1706</v>
      </c>
      <c r="E1022" s="88">
        <f t="shared" si="77"/>
        <v>16.581129842806234</v>
      </c>
      <c r="F1022" s="88">
        <f t="shared" si="81"/>
        <v>274.93386686399953</v>
      </c>
      <c r="G1022" s="88">
        <f t="shared" si="78"/>
        <v>11.953125</v>
      </c>
      <c r="H1022" s="88">
        <f t="shared" si="79"/>
        <v>11.953125</v>
      </c>
      <c r="I1022" s="88">
        <f t="shared" si="80"/>
        <v>8.3660130718954243E-2</v>
      </c>
      <c r="J1022" s="88">
        <v>1020</v>
      </c>
    </row>
    <row r="1023" spans="1:10">
      <c r="A1023" s="88">
        <v>2019</v>
      </c>
      <c r="B1023" s="88">
        <v>6</v>
      </c>
      <c r="C1023" s="88">
        <v>1.2</v>
      </c>
      <c r="D1023" t="s">
        <v>1707</v>
      </c>
      <c r="E1023" s="88">
        <f t="shared" si="77"/>
        <v>2.5549470186211676</v>
      </c>
      <c r="F1023" s="88">
        <f t="shared" si="81"/>
        <v>6.5277542679611926</v>
      </c>
      <c r="G1023" s="88">
        <f t="shared" si="78"/>
        <v>11.96484375</v>
      </c>
      <c r="H1023" s="88">
        <f t="shared" si="79"/>
        <v>11.96484375</v>
      </c>
      <c r="I1023" s="88">
        <f t="shared" si="80"/>
        <v>8.3578191315703557E-2</v>
      </c>
      <c r="J1023" s="88">
        <v>1021</v>
      </c>
    </row>
    <row r="1024" spans="1:10">
      <c r="A1024" s="88">
        <v>2019</v>
      </c>
      <c r="B1024" s="88">
        <v>7</v>
      </c>
      <c r="C1024" s="88">
        <v>0.9</v>
      </c>
      <c r="D1024" t="s">
        <v>1708</v>
      </c>
      <c r="E1024" s="88">
        <f t="shared" si="77"/>
        <v>22.092036203010302</v>
      </c>
      <c r="F1024" s="88">
        <f t="shared" si="81"/>
        <v>488.05806359511786</v>
      </c>
      <c r="G1024" s="88">
        <f t="shared" si="78"/>
        <v>11.9765625</v>
      </c>
      <c r="H1024" s="88">
        <f t="shared" si="79"/>
        <v>11.9765625</v>
      </c>
      <c r="I1024" s="88">
        <f t="shared" si="80"/>
        <v>8.3496412263535547E-2</v>
      </c>
      <c r="J1024" s="88">
        <v>1022</v>
      </c>
    </row>
    <row r="1025" spans="1:10">
      <c r="A1025" s="88">
        <v>2019</v>
      </c>
      <c r="B1025" s="88">
        <v>8</v>
      </c>
      <c r="C1025" s="88">
        <v>0.7</v>
      </c>
      <c r="D1025" t="s">
        <v>1709</v>
      </c>
      <c r="E1025" s="88">
        <f t="shared" si="77"/>
        <v>20.61486281212612</v>
      </c>
      <c r="F1025" s="88">
        <f t="shared" si="81"/>
        <v>424.97256876278044</v>
      </c>
      <c r="G1025" s="88">
        <f t="shared" si="78"/>
        <v>11.98828125</v>
      </c>
      <c r="H1025" s="88">
        <f t="shared" si="79"/>
        <v>11.98828125</v>
      </c>
      <c r="I1025" s="88">
        <f t="shared" si="80"/>
        <v>8.3414793092212447E-2</v>
      </c>
      <c r="J1025" s="88">
        <v>1023</v>
      </c>
    </row>
    <row r="1026" spans="1:10">
      <c r="D1026"/>
      <c r="G1026" s="88">
        <f t="shared" si="78"/>
        <v>12</v>
      </c>
      <c r="H1026" s="88">
        <f t="shared" si="79"/>
        <v>12</v>
      </c>
      <c r="I1026" s="88">
        <f t="shared" si="80"/>
        <v>8.3333333333333329E-2</v>
      </c>
      <c r="J1026" s="88">
        <v>1024</v>
      </c>
    </row>
    <row r="1027" spans="1:10">
      <c r="D1027"/>
    </row>
    <row r="1028" spans="1:10">
      <c r="D1028"/>
    </row>
    <row r="1029" spans="1:10">
      <c r="D102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workbookViewId="0">
      <selection activeCell="O18" sqref="O18"/>
    </sheetView>
  </sheetViews>
  <sheetFormatPr defaultRowHeight="12.75"/>
  <cols>
    <col min="1" max="1" width="3.7109375" customWidth="1"/>
    <col min="6" max="6" width="11.7109375" customWidth="1"/>
    <col min="7" max="7" width="13.42578125" customWidth="1"/>
    <col min="8" max="8" width="13.5703125" customWidth="1"/>
    <col min="9" max="9" width="12.28515625" customWidth="1"/>
    <col min="10" max="11" width="16.140625" customWidth="1"/>
  </cols>
  <sheetData>
    <row r="1" spans="1:11" ht="14.25">
      <c r="A1" s="1" t="s">
        <v>38</v>
      </c>
      <c r="B1" s="1" t="s">
        <v>39</v>
      </c>
      <c r="C1" s="1" t="s">
        <v>40</v>
      </c>
      <c r="D1" s="1" t="s">
        <v>40</v>
      </c>
      <c r="E1" s="1" t="s">
        <v>40</v>
      </c>
      <c r="F1" s="1" t="s">
        <v>46</v>
      </c>
      <c r="G1" s="1" t="s">
        <v>41</v>
      </c>
      <c r="H1" s="1" t="s">
        <v>41</v>
      </c>
      <c r="I1" s="1" t="s">
        <v>41</v>
      </c>
      <c r="J1" s="1" t="s">
        <v>47</v>
      </c>
    </row>
    <row r="2" spans="1:11">
      <c r="A2" s="8">
        <v>0</v>
      </c>
      <c r="B2" s="8"/>
      <c r="C2" s="23">
        <v>0.3</v>
      </c>
      <c r="D2" s="23">
        <v>0.1</v>
      </c>
      <c r="E2" s="23">
        <v>-0.2</v>
      </c>
      <c r="F2" s="24">
        <v>0.3</v>
      </c>
      <c r="G2" s="8"/>
      <c r="H2" s="8"/>
      <c r="I2" s="8"/>
    </row>
    <row r="3" spans="1:11">
      <c r="A3" s="8">
        <v>1</v>
      </c>
      <c r="B3" s="34">
        <v>0.15</v>
      </c>
      <c r="C3" s="23">
        <v>0.9</v>
      </c>
      <c r="D3" s="23">
        <v>-0.8</v>
      </c>
      <c r="E3" s="23">
        <v>0.75</v>
      </c>
      <c r="F3" s="24">
        <v>0.7</v>
      </c>
      <c r="G3" s="25">
        <f>$B3*C3</f>
        <v>0.13500000000000001</v>
      </c>
      <c r="H3" s="25">
        <f t="shared" ref="H3:I6" si="0">$B3*D3</f>
        <v>-0.12</v>
      </c>
      <c r="I3" s="25">
        <f t="shared" si="0"/>
        <v>0.11249999999999999</v>
      </c>
      <c r="J3" s="26">
        <f>G9*F3</f>
        <v>-1.0499212570868574E-2</v>
      </c>
    </row>
    <row r="4" spans="1:11">
      <c r="A4" s="8">
        <v>2</v>
      </c>
      <c r="B4" s="34">
        <v>0.35</v>
      </c>
      <c r="C4" s="23">
        <v>-0.4</v>
      </c>
      <c r="D4" s="23">
        <v>1.4</v>
      </c>
      <c r="E4" s="23">
        <v>-0.6</v>
      </c>
      <c r="F4" s="24">
        <v>-0.5</v>
      </c>
      <c r="G4" s="25">
        <f>$B4*C4</f>
        <v>-0.13999999999999999</v>
      </c>
      <c r="H4" s="25">
        <f t="shared" si="0"/>
        <v>0.48999999999999994</v>
      </c>
      <c r="I4" s="25">
        <f t="shared" si="0"/>
        <v>-0.21</v>
      </c>
      <c r="J4" s="26">
        <f>H9*F4</f>
        <v>7.8105232884309136E-2</v>
      </c>
    </row>
    <row r="5" spans="1:11">
      <c r="A5" s="8">
        <v>3</v>
      </c>
      <c r="B5" s="34">
        <v>0.45</v>
      </c>
      <c r="C5" s="23">
        <v>0.5</v>
      </c>
      <c r="D5" s="23">
        <v>-0.3</v>
      </c>
      <c r="E5" s="23">
        <v>1.8</v>
      </c>
      <c r="F5" s="24">
        <v>-0.1</v>
      </c>
      <c r="G5" s="25">
        <f>$B5*C5</f>
        <v>0.22500000000000001</v>
      </c>
      <c r="H5" s="25">
        <f t="shared" si="0"/>
        <v>-0.13500000000000001</v>
      </c>
      <c r="I5" s="25">
        <f t="shared" si="0"/>
        <v>0.81</v>
      </c>
      <c r="J5" s="26">
        <f>I9*F5</f>
        <v>2.8558264848155258E-2</v>
      </c>
    </row>
    <row r="6" spans="1:11">
      <c r="A6" s="8">
        <v>4</v>
      </c>
      <c r="B6" s="34">
        <v>-0.5</v>
      </c>
      <c r="C6" s="23">
        <v>1.1000000000000001</v>
      </c>
      <c r="D6" s="23">
        <v>1.3</v>
      </c>
      <c r="E6" s="23">
        <v>2.2000000000000002</v>
      </c>
      <c r="F6" s="8"/>
      <c r="G6" s="25">
        <f>$B6*C6</f>
        <v>-0.55000000000000004</v>
      </c>
      <c r="H6" s="25">
        <f t="shared" si="0"/>
        <v>-0.65</v>
      </c>
      <c r="I6" s="25">
        <f t="shared" si="0"/>
        <v>-1.1000000000000001</v>
      </c>
    </row>
    <row r="7" spans="1:11" ht="14.25">
      <c r="A7" s="8"/>
      <c r="B7" s="8"/>
      <c r="C7" s="8"/>
      <c r="D7" s="8"/>
      <c r="E7" s="8"/>
      <c r="F7" s="30" t="s">
        <v>42</v>
      </c>
      <c r="G7" s="27">
        <f>SUM(G3:G6)</f>
        <v>-0.33</v>
      </c>
      <c r="H7" s="27">
        <f>SUM(H3:H6)</f>
        <v>-0.41500000000000009</v>
      </c>
      <c r="I7" s="27">
        <f>SUM(I3:I6)</f>
        <v>-0.38750000000000007</v>
      </c>
      <c r="J7" s="31">
        <f>SUM(J3:J5)</f>
        <v>9.6164285161595822E-2</v>
      </c>
      <c r="K7" s="32" t="s">
        <v>48</v>
      </c>
    </row>
    <row r="8" spans="1:11" ht="14.25">
      <c r="A8" s="8"/>
      <c r="B8" s="8"/>
      <c r="C8" s="8"/>
      <c r="D8" s="8"/>
      <c r="E8" s="8"/>
      <c r="F8" s="28" t="s">
        <v>43</v>
      </c>
      <c r="G8" s="29">
        <f>C2+G7</f>
        <v>-3.0000000000000027E-2</v>
      </c>
      <c r="H8" s="29">
        <f>D2+H7</f>
        <v>-0.31500000000000006</v>
      </c>
      <c r="I8" s="29">
        <f>E2+I7</f>
        <v>-0.58750000000000013</v>
      </c>
    </row>
    <row r="9" spans="1:11" ht="14.25">
      <c r="A9" s="8"/>
      <c r="B9" s="8"/>
      <c r="C9" s="8"/>
      <c r="D9" s="21"/>
      <c r="E9" s="8"/>
      <c r="F9" s="33" t="s">
        <v>44</v>
      </c>
      <c r="G9" s="22">
        <f>(1-EXP(-G8))/(1+EXP(-G8))</f>
        <v>-1.4998875101240821E-2</v>
      </c>
      <c r="H9" s="22">
        <f>(1-EXP(-H8))/(1+EXP(-H8))</f>
        <v>-0.15621046576861827</v>
      </c>
      <c r="I9" s="22">
        <f>(1-EXP(-I8))/(1+EXP(-I8))</f>
        <v>-0.28558264848155257</v>
      </c>
    </row>
    <row r="10" spans="1:11" ht="14.25">
      <c r="A10" s="8"/>
      <c r="B10" s="8"/>
      <c r="C10" s="8"/>
      <c r="D10" s="8"/>
      <c r="E10" s="8"/>
      <c r="G10" s="8"/>
      <c r="H10" s="8"/>
      <c r="I10" s="8"/>
      <c r="J10" s="35">
        <f>F2+J7</f>
        <v>0.3961642851615958</v>
      </c>
      <c r="K10" s="36" t="s">
        <v>45</v>
      </c>
    </row>
    <row r="14" spans="1:11" ht="14.25">
      <c r="A14" s="2" t="s">
        <v>19</v>
      </c>
      <c r="B14" s="3">
        <f>EXP(1)</f>
        <v>2.7182818284590451</v>
      </c>
      <c r="C14" s="4" t="s">
        <v>34</v>
      </c>
      <c r="D14" s="4" t="s">
        <v>35</v>
      </c>
      <c r="E14" s="4" t="s">
        <v>36</v>
      </c>
      <c r="F14" s="4" t="s">
        <v>37</v>
      </c>
      <c r="G14" s="4" t="s">
        <v>37</v>
      </c>
      <c r="H14" s="4" t="s">
        <v>37</v>
      </c>
    </row>
    <row r="15" spans="1:11">
      <c r="A15" s="5" t="s">
        <v>20</v>
      </c>
      <c r="B15" s="6" t="s">
        <v>21</v>
      </c>
      <c r="C15" s="7">
        <v>0.3</v>
      </c>
      <c r="D15" s="8">
        <v>0.1</v>
      </c>
      <c r="E15" s="9">
        <v>-0.2</v>
      </c>
      <c r="F15" s="5"/>
      <c r="G15" s="10"/>
      <c r="H15" s="11"/>
    </row>
    <row r="16" spans="1:11" ht="14.25">
      <c r="A16" s="12" t="s">
        <v>30</v>
      </c>
      <c r="B16">
        <v>0.15</v>
      </c>
      <c r="C16" s="7">
        <v>0.9</v>
      </c>
      <c r="D16" s="8">
        <v>-0.8</v>
      </c>
      <c r="E16" s="9">
        <v>0.75</v>
      </c>
      <c r="F16" s="7">
        <f t="shared" ref="F16:H19" si="1">$B16*C16</f>
        <v>0.13500000000000001</v>
      </c>
      <c r="G16" s="8">
        <f t="shared" si="1"/>
        <v>-0.12</v>
      </c>
      <c r="H16" s="9">
        <f t="shared" si="1"/>
        <v>0.11249999999999999</v>
      </c>
    </row>
    <row r="17" spans="1:11" ht="14.25">
      <c r="A17" s="12" t="s">
        <v>31</v>
      </c>
      <c r="B17">
        <v>0.35</v>
      </c>
      <c r="C17" s="7">
        <v>-0.4</v>
      </c>
      <c r="D17" s="8">
        <v>1.4</v>
      </c>
      <c r="E17" s="9">
        <v>-0.6</v>
      </c>
      <c r="F17" s="7">
        <f t="shared" si="1"/>
        <v>-0.13999999999999999</v>
      </c>
      <c r="G17" s="8">
        <f t="shared" si="1"/>
        <v>0.48999999999999994</v>
      </c>
      <c r="H17" s="9">
        <f t="shared" si="1"/>
        <v>-0.21</v>
      </c>
    </row>
    <row r="18" spans="1:11" ht="14.25">
      <c r="A18" s="12" t="s">
        <v>32</v>
      </c>
      <c r="B18">
        <v>0.45</v>
      </c>
      <c r="C18" s="7">
        <v>0.5</v>
      </c>
      <c r="D18" s="8">
        <v>-0.3</v>
      </c>
      <c r="E18" s="9">
        <v>1.8</v>
      </c>
      <c r="F18" s="7">
        <f t="shared" si="1"/>
        <v>0.22500000000000001</v>
      </c>
      <c r="G18" s="8">
        <f t="shared" si="1"/>
        <v>-0.13500000000000001</v>
      </c>
      <c r="H18" s="9">
        <f t="shared" si="1"/>
        <v>0.81</v>
      </c>
    </row>
    <row r="19" spans="1:11" ht="14.25">
      <c r="A19" s="12" t="s">
        <v>33</v>
      </c>
      <c r="B19" s="13">
        <v>-0.5</v>
      </c>
      <c r="C19" s="14">
        <v>1.1000000000000001</v>
      </c>
      <c r="D19" s="13">
        <v>1.3</v>
      </c>
      <c r="E19" s="15">
        <v>2.2000000000000002</v>
      </c>
      <c r="F19" s="14">
        <f t="shared" si="1"/>
        <v>-0.55000000000000004</v>
      </c>
      <c r="G19" s="13">
        <f t="shared" si="1"/>
        <v>-0.65</v>
      </c>
      <c r="H19" s="15">
        <f t="shared" si="1"/>
        <v>-1.1000000000000001</v>
      </c>
    </row>
    <row r="20" spans="1:11">
      <c r="A20" s="4" t="s">
        <v>22</v>
      </c>
      <c r="B20" s="16" t="s">
        <v>23</v>
      </c>
      <c r="C20" s="16" t="s">
        <v>23</v>
      </c>
      <c r="D20" s="16" t="s">
        <v>23</v>
      </c>
      <c r="E20" s="16" t="s">
        <v>23</v>
      </c>
      <c r="F20" s="16">
        <f>SUM(F16:F19)</f>
        <v>-0.33</v>
      </c>
      <c r="G20" s="16">
        <f>SUM(G16:G19)</f>
        <v>-0.41500000000000009</v>
      </c>
      <c r="H20" s="17">
        <f>SUM(H16:H19)</f>
        <v>-0.38750000000000007</v>
      </c>
    </row>
    <row r="21" spans="1:11">
      <c r="A21" s="5" t="s">
        <v>24</v>
      </c>
      <c r="B21" s="18" t="s">
        <v>25</v>
      </c>
      <c r="C21" s="8"/>
      <c r="D21" s="8" t="s">
        <v>23</v>
      </c>
      <c r="E21" s="8" t="s">
        <v>23</v>
      </c>
      <c r="F21" s="8">
        <f>F20+C15</f>
        <v>-3.0000000000000027E-2</v>
      </c>
      <c r="G21" s="8">
        <f>G20+D15</f>
        <v>-0.31500000000000006</v>
      </c>
      <c r="H21" s="9">
        <f>H20+E15</f>
        <v>-0.58750000000000013</v>
      </c>
    </row>
    <row r="22" spans="1:11">
      <c r="A22" s="5" t="s">
        <v>26</v>
      </c>
      <c r="B22" s="8"/>
      <c r="C22" s="8"/>
      <c r="D22" s="8"/>
      <c r="E22" s="10" t="s">
        <v>23</v>
      </c>
      <c r="F22" s="8">
        <f>$B$14^(-F21)</f>
        <v>1.0304545339535169</v>
      </c>
      <c r="G22" s="8">
        <f>$B$14^(-G21)</f>
        <v>1.3702593109569967</v>
      </c>
      <c r="H22" s="9">
        <f>$B$14^(-H21)</f>
        <v>1.7994840771282088</v>
      </c>
      <c r="I22">
        <f>EXP(-F21)</f>
        <v>1.0304545339535169</v>
      </c>
      <c r="J22">
        <f>EXP(-G21)</f>
        <v>1.3702593109569967</v>
      </c>
      <c r="K22">
        <f>EXP(-H21)</f>
        <v>1.7994840771282088</v>
      </c>
    </row>
    <row r="23" spans="1:11">
      <c r="A23" s="19" t="s">
        <v>27</v>
      </c>
      <c r="B23" s="13"/>
      <c r="C23" s="13"/>
      <c r="D23" s="13"/>
      <c r="E23" s="13"/>
      <c r="F23" s="13">
        <f t="shared" ref="F23:K23" si="2">(1-F22)/(1+F22)</f>
        <v>-1.4998875101240821E-2</v>
      </c>
      <c r="G23" s="13">
        <f t="shared" si="2"/>
        <v>-0.15621046576861827</v>
      </c>
      <c r="H23" s="15">
        <f t="shared" si="2"/>
        <v>-0.28558264848155257</v>
      </c>
      <c r="I23">
        <f t="shared" si="2"/>
        <v>-1.4998875101240821E-2</v>
      </c>
      <c r="J23">
        <f t="shared" si="2"/>
        <v>-0.15621046576861827</v>
      </c>
      <c r="K23">
        <f t="shared" si="2"/>
        <v>-0.28558264848155257</v>
      </c>
    </row>
    <row r="24" spans="1:11">
      <c r="A24" s="4" t="s">
        <v>28</v>
      </c>
      <c r="B24" s="16">
        <v>0.3</v>
      </c>
      <c r="C24" s="16">
        <v>0.7</v>
      </c>
      <c r="D24" s="16">
        <v>-0.5</v>
      </c>
      <c r="E24" s="16">
        <v>-0.1</v>
      </c>
      <c r="F24" s="16">
        <f>C24*F23</f>
        <v>-1.0499212570868574E-2</v>
      </c>
      <c r="G24" s="16">
        <f>D24*G23</f>
        <v>7.8105232884309136E-2</v>
      </c>
      <c r="H24" s="17">
        <f>E24*H23</f>
        <v>2.8558264848155258E-2</v>
      </c>
    </row>
    <row r="25" spans="1:11">
      <c r="A25" s="19" t="s">
        <v>29</v>
      </c>
      <c r="B25" s="20">
        <f>B24+SUM(F24:H24)</f>
        <v>0.3961642851615958</v>
      </c>
      <c r="C25" s="13"/>
      <c r="D25" s="13"/>
      <c r="E25" s="13"/>
      <c r="F25" s="13"/>
      <c r="G25" s="13"/>
      <c r="H25" s="15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1"/>
  <sheetViews>
    <sheetView workbookViewId="0">
      <selection activeCell="R22" sqref="R22"/>
    </sheetView>
  </sheetViews>
  <sheetFormatPr defaultRowHeight="12.75"/>
  <cols>
    <col min="1" max="1" width="10.85546875" style="39" customWidth="1"/>
    <col min="2" max="5" width="10.85546875" customWidth="1"/>
  </cols>
  <sheetData>
    <row r="1" spans="1:6">
      <c r="A1" s="39" t="s">
        <v>288</v>
      </c>
      <c r="B1" t="s">
        <v>289</v>
      </c>
      <c r="C1" t="s">
        <v>290</v>
      </c>
      <c r="D1" t="s">
        <v>291</v>
      </c>
      <c r="E1" t="s">
        <v>292</v>
      </c>
      <c r="F1" s="43" t="s">
        <v>308</v>
      </c>
    </row>
    <row r="2" spans="1:6">
      <c r="A2" s="39">
        <v>38139</v>
      </c>
      <c r="B2">
        <v>26.13</v>
      </c>
      <c r="C2">
        <v>26.27</v>
      </c>
      <c r="D2">
        <v>25.87</v>
      </c>
      <c r="E2">
        <v>26.11</v>
      </c>
    </row>
    <row r="3" spans="1:6">
      <c r="A3" s="39">
        <v>38140</v>
      </c>
      <c r="B3">
        <v>26.12</v>
      </c>
      <c r="C3">
        <v>26.28</v>
      </c>
      <c r="D3">
        <v>26.01</v>
      </c>
      <c r="E3">
        <v>26.13</v>
      </c>
    </row>
    <row r="4" spans="1:6">
      <c r="A4" s="39">
        <v>38141</v>
      </c>
      <c r="B4">
        <v>26.05</v>
      </c>
      <c r="C4">
        <v>26.13</v>
      </c>
      <c r="D4">
        <v>25.86</v>
      </c>
      <c r="E4">
        <v>25.89</v>
      </c>
    </row>
    <row r="5" spans="1:6">
      <c r="A5" s="39">
        <v>38142</v>
      </c>
      <c r="B5">
        <v>26.03</v>
      </c>
      <c r="C5">
        <v>26.24</v>
      </c>
      <c r="D5">
        <v>25.94</v>
      </c>
      <c r="E5">
        <v>25.95</v>
      </c>
    </row>
    <row r="6" spans="1:6">
      <c r="A6" s="39">
        <v>38145</v>
      </c>
      <c r="B6">
        <v>26.02</v>
      </c>
      <c r="C6">
        <v>26.43</v>
      </c>
      <c r="D6">
        <v>25.97</v>
      </c>
      <c r="E6">
        <v>26.43</v>
      </c>
    </row>
    <row r="7" spans="1:6">
      <c r="A7" s="39">
        <v>38146</v>
      </c>
      <c r="B7">
        <v>26.28</v>
      </c>
      <c r="C7">
        <v>26.65</v>
      </c>
      <c r="D7">
        <v>26.24</v>
      </c>
      <c r="E7">
        <v>26.6</v>
      </c>
    </row>
    <row r="8" spans="1:6">
      <c r="A8" s="39">
        <v>38147</v>
      </c>
      <c r="B8">
        <v>26.4</v>
      </c>
      <c r="C8">
        <v>26.65</v>
      </c>
      <c r="D8">
        <v>26.4</v>
      </c>
      <c r="E8">
        <v>26.47</v>
      </c>
    </row>
    <row r="9" spans="1:6">
      <c r="A9" s="39">
        <v>38148</v>
      </c>
      <c r="B9">
        <v>26.38</v>
      </c>
      <c r="C9">
        <v>26.79</v>
      </c>
      <c r="D9">
        <v>26.38</v>
      </c>
      <c r="E9">
        <v>26.77</v>
      </c>
    </row>
    <row r="10" spans="1:6">
      <c r="A10" s="39">
        <v>38152</v>
      </c>
      <c r="B10">
        <v>26.55</v>
      </c>
      <c r="C10">
        <v>26.9</v>
      </c>
      <c r="D10">
        <v>26.53</v>
      </c>
      <c r="E10">
        <v>26.9</v>
      </c>
    </row>
    <row r="11" spans="1:6">
      <c r="A11" s="39">
        <v>38153</v>
      </c>
      <c r="B11">
        <v>26.99</v>
      </c>
      <c r="C11">
        <v>27.6</v>
      </c>
      <c r="D11">
        <v>26.97</v>
      </c>
      <c r="E11">
        <v>27.41</v>
      </c>
    </row>
    <row r="12" spans="1:6">
      <c r="A12" s="39">
        <v>38154</v>
      </c>
      <c r="B12">
        <v>27.34</v>
      </c>
      <c r="C12">
        <v>27.5</v>
      </c>
      <c r="D12">
        <v>27.15</v>
      </c>
      <c r="E12">
        <v>27.32</v>
      </c>
    </row>
    <row r="13" spans="1:6">
      <c r="A13" s="39">
        <v>38155</v>
      </c>
      <c r="B13">
        <v>27.31</v>
      </c>
      <c r="C13">
        <v>27.92</v>
      </c>
      <c r="D13">
        <v>27.29</v>
      </c>
      <c r="E13">
        <v>27.77</v>
      </c>
    </row>
    <row r="14" spans="1:6">
      <c r="A14" s="39">
        <v>38156</v>
      </c>
      <c r="B14">
        <v>27.77</v>
      </c>
      <c r="C14">
        <v>28.5</v>
      </c>
      <c r="D14">
        <v>27.7</v>
      </c>
      <c r="E14">
        <v>28.35</v>
      </c>
    </row>
    <row r="15" spans="1:6">
      <c r="A15" s="39">
        <v>38159</v>
      </c>
      <c r="B15">
        <v>28.22</v>
      </c>
      <c r="C15">
        <v>28.66</v>
      </c>
      <c r="D15">
        <v>28.12</v>
      </c>
      <c r="E15">
        <v>28.35</v>
      </c>
    </row>
    <row r="16" spans="1:6">
      <c r="A16" s="39">
        <v>38160</v>
      </c>
      <c r="B16">
        <v>28.15</v>
      </c>
      <c r="C16">
        <v>28.35</v>
      </c>
      <c r="D16">
        <v>27.81</v>
      </c>
      <c r="E16">
        <v>28.29</v>
      </c>
    </row>
    <row r="17" spans="1:5">
      <c r="A17" s="39">
        <v>38161</v>
      </c>
      <c r="B17">
        <v>28.2</v>
      </c>
      <c r="C17">
        <v>28.38</v>
      </c>
      <c r="D17">
        <v>28</v>
      </c>
      <c r="E17">
        <v>28.3</v>
      </c>
    </row>
    <row r="18" spans="1:5">
      <c r="A18" s="39">
        <v>38162</v>
      </c>
      <c r="B18">
        <v>28.48</v>
      </c>
      <c r="C18">
        <v>28.65</v>
      </c>
      <c r="D18">
        <v>28.36</v>
      </c>
      <c r="E18">
        <v>28.39</v>
      </c>
    </row>
    <row r="19" spans="1:5">
      <c r="A19" s="39">
        <v>38163</v>
      </c>
      <c r="B19">
        <v>28.48</v>
      </c>
      <c r="C19">
        <v>28.63</v>
      </c>
      <c r="D19">
        <v>28.25</v>
      </c>
      <c r="E19">
        <v>28.57</v>
      </c>
    </row>
    <row r="20" spans="1:5">
      <c r="A20" s="39">
        <v>38166</v>
      </c>
      <c r="B20">
        <v>28.6</v>
      </c>
      <c r="C20">
        <v>28.75</v>
      </c>
      <c r="D20">
        <v>28.17</v>
      </c>
      <c r="E20">
        <v>28.28</v>
      </c>
    </row>
    <row r="21" spans="1:5">
      <c r="A21" s="39">
        <v>38167</v>
      </c>
      <c r="B21">
        <v>28.18</v>
      </c>
      <c r="C21">
        <v>28.58</v>
      </c>
      <c r="D21">
        <v>28.18</v>
      </c>
      <c r="E21">
        <v>28.5</v>
      </c>
    </row>
    <row r="22" spans="1:5">
      <c r="A22" s="39">
        <v>38168</v>
      </c>
      <c r="B22">
        <v>28.57</v>
      </c>
      <c r="C22">
        <v>28.8</v>
      </c>
      <c r="D22">
        <v>28.39</v>
      </c>
      <c r="E22">
        <v>28.56</v>
      </c>
    </row>
    <row r="23" spans="1:5">
      <c r="A23" s="39">
        <v>38169</v>
      </c>
      <c r="B23">
        <v>28.7</v>
      </c>
      <c r="C23">
        <v>28.84</v>
      </c>
      <c r="D23">
        <v>28.26</v>
      </c>
      <c r="E23">
        <v>28.63</v>
      </c>
    </row>
    <row r="24" spans="1:5">
      <c r="A24" s="39">
        <v>38170</v>
      </c>
      <c r="B24">
        <v>28.62</v>
      </c>
      <c r="C24">
        <v>28.68</v>
      </c>
      <c r="D24">
        <v>28.4</v>
      </c>
      <c r="E24">
        <v>28.57</v>
      </c>
    </row>
    <row r="25" spans="1:5">
      <c r="A25" s="39">
        <v>38174</v>
      </c>
      <c r="B25">
        <v>28.32</v>
      </c>
      <c r="C25">
        <v>28.33</v>
      </c>
      <c r="D25">
        <v>27.94</v>
      </c>
      <c r="E25">
        <v>28.02</v>
      </c>
    </row>
    <row r="26" spans="1:5">
      <c r="A26" s="39">
        <v>38175</v>
      </c>
      <c r="B26">
        <v>27.67</v>
      </c>
      <c r="C26">
        <v>28.32</v>
      </c>
      <c r="D26">
        <v>27.55</v>
      </c>
      <c r="E26">
        <v>28.1</v>
      </c>
    </row>
    <row r="27" spans="1:5">
      <c r="A27" s="39">
        <v>38176</v>
      </c>
      <c r="B27">
        <v>27.88</v>
      </c>
      <c r="C27">
        <v>28.15</v>
      </c>
      <c r="D27">
        <v>27.55</v>
      </c>
      <c r="E27">
        <v>27.64</v>
      </c>
    </row>
    <row r="28" spans="1:5">
      <c r="A28" s="39">
        <v>38177</v>
      </c>
      <c r="B28">
        <v>27.78</v>
      </c>
      <c r="C28">
        <v>28</v>
      </c>
      <c r="D28">
        <v>27.64</v>
      </c>
      <c r="E28">
        <v>27.86</v>
      </c>
    </row>
    <row r="29" spans="1:5">
      <c r="A29" s="39">
        <v>38180</v>
      </c>
      <c r="B29">
        <v>27.67</v>
      </c>
      <c r="C29">
        <v>28</v>
      </c>
      <c r="D29">
        <v>27.59</v>
      </c>
      <c r="E29">
        <v>27.89</v>
      </c>
    </row>
    <row r="30" spans="1:5">
      <c r="A30" s="39">
        <v>38181</v>
      </c>
      <c r="B30">
        <v>27.91</v>
      </c>
      <c r="C30">
        <v>27.95</v>
      </c>
      <c r="D30">
        <v>27.6</v>
      </c>
      <c r="E30">
        <v>27.6</v>
      </c>
    </row>
    <row r="31" spans="1:5">
      <c r="A31" s="39">
        <v>38182</v>
      </c>
      <c r="B31">
        <v>27.4</v>
      </c>
      <c r="C31">
        <v>28.36</v>
      </c>
      <c r="D31">
        <v>27.34</v>
      </c>
      <c r="E31">
        <v>28.13</v>
      </c>
    </row>
    <row r="32" spans="1:5">
      <c r="A32" s="39">
        <v>38183</v>
      </c>
      <c r="B32">
        <v>28.05</v>
      </c>
      <c r="C32">
        <v>28.2</v>
      </c>
      <c r="D32">
        <v>27.8</v>
      </c>
      <c r="E32">
        <v>27.87</v>
      </c>
    </row>
    <row r="33" spans="1:5">
      <c r="A33" s="39">
        <v>38184</v>
      </c>
      <c r="B33">
        <v>28.18</v>
      </c>
      <c r="C33">
        <v>28.2</v>
      </c>
      <c r="D33">
        <v>27.25</v>
      </c>
      <c r="E33">
        <v>27.48</v>
      </c>
    </row>
    <row r="34" spans="1:5">
      <c r="A34" s="39">
        <v>38187</v>
      </c>
      <c r="B34">
        <v>27.62</v>
      </c>
      <c r="C34">
        <v>28.26</v>
      </c>
      <c r="D34">
        <v>27.6</v>
      </c>
      <c r="E34">
        <v>27.95</v>
      </c>
    </row>
    <row r="35" spans="1:5">
      <c r="A35" s="39">
        <v>38188</v>
      </c>
      <c r="B35">
        <v>28</v>
      </c>
      <c r="C35">
        <v>28.48</v>
      </c>
      <c r="D35">
        <v>27.85</v>
      </c>
      <c r="E35">
        <v>28.32</v>
      </c>
    </row>
    <row r="36" spans="1:5">
      <c r="A36" s="39">
        <v>38189</v>
      </c>
      <c r="B36">
        <v>29.89</v>
      </c>
      <c r="C36">
        <v>29.89</v>
      </c>
      <c r="D36">
        <v>28.81</v>
      </c>
      <c r="E36">
        <v>28.86</v>
      </c>
    </row>
    <row r="37" spans="1:5">
      <c r="A37" s="39">
        <v>38190</v>
      </c>
      <c r="B37">
        <v>29.07</v>
      </c>
      <c r="C37">
        <v>29.3</v>
      </c>
      <c r="D37">
        <v>28.83</v>
      </c>
      <c r="E37">
        <v>29</v>
      </c>
    </row>
    <row r="38" spans="1:5">
      <c r="A38" s="39">
        <v>38191</v>
      </c>
      <c r="B38">
        <v>28.38</v>
      </c>
      <c r="C38">
        <v>28.4</v>
      </c>
      <c r="D38">
        <v>28.02</v>
      </c>
      <c r="E38">
        <v>28.03</v>
      </c>
    </row>
    <row r="39" spans="1:5">
      <c r="A39" s="39">
        <v>38194</v>
      </c>
      <c r="B39">
        <v>28.36</v>
      </c>
      <c r="C39">
        <v>28.71</v>
      </c>
      <c r="D39">
        <v>28.2</v>
      </c>
      <c r="E39">
        <v>28.66</v>
      </c>
    </row>
    <row r="40" spans="1:5">
      <c r="A40" s="39">
        <v>38195</v>
      </c>
      <c r="B40">
        <v>28.7</v>
      </c>
      <c r="C40">
        <v>28.76</v>
      </c>
      <c r="D40">
        <v>28.13</v>
      </c>
      <c r="E40">
        <v>28.44</v>
      </c>
    </row>
    <row r="41" spans="1:5">
      <c r="A41" s="39">
        <v>38196</v>
      </c>
      <c r="B41">
        <v>28.34</v>
      </c>
      <c r="C41">
        <v>28.79</v>
      </c>
      <c r="D41">
        <v>28.28</v>
      </c>
      <c r="E41">
        <v>28.58</v>
      </c>
    </row>
    <row r="42" spans="1:5">
      <c r="A42" s="39">
        <v>38197</v>
      </c>
      <c r="B42">
        <v>28.78</v>
      </c>
      <c r="C42">
        <v>28.8</v>
      </c>
      <c r="D42">
        <v>28.25</v>
      </c>
      <c r="E42">
        <v>28.48</v>
      </c>
    </row>
    <row r="43" spans="1:5">
      <c r="A43" s="39">
        <v>38198</v>
      </c>
      <c r="B43">
        <v>28.45</v>
      </c>
      <c r="C43">
        <v>28.81</v>
      </c>
      <c r="D43">
        <v>28.33</v>
      </c>
      <c r="E43">
        <v>28.49</v>
      </c>
    </row>
    <row r="44" spans="1:5">
      <c r="A44" s="39">
        <v>38201</v>
      </c>
      <c r="B44">
        <v>28.27</v>
      </c>
      <c r="C44">
        <v>28.55</v>
      </c>
      <c r="D44">
        <v>28.16</v>
      </c>
      <c r="E44">
        <v>28.52</v>
      </c>
    </row>
    <row r="45" spans="1:5">
      <c r="A45" s="39">
        <v>38202</v>
      </c>
      <c r="B45">
        <v>28.38</v>
      </c>
      <c r="C45">
        <v>28.42</v>
      </c>
      <c r="D45">
        <v>28</v>
      </c>
      <c r="E45">
        <v>28.07</v>
      </c>
    </row>
    <row r="46" spans="1:5">
      <c r="A46" s="39">
        <v>38203</v>
      </c>
      <c r="B46">
        <v>28.01</v>
      </c>
      <c r="C46">
        <v>28.2</v>
      </c>
      <c r="D46">
        <v>27.99</v>
      </c>
      <c r="E46">
        <v>28.06</v>
      </c>
    </row>
    <row r="47" spans="1:5">
      <c r="A47" s="39">
        <v>38204</v>
      </c>
      <c r="B47">
        <v>28.16</v>
      </c>
      <c r="C47">
        <v>28.21</v>
      </c>
      <c r="D47">
        <v>27.52</v>
      </c>
      <c r="E47">
        <v>27.53</v>
      </c>
    </row>
    <row r="48" spans="1:5">
      <c r="A48" s="39">
        <v>38205</v>
      </c>
      <c r="B48">
        <v>27.38</v>
      </c>
      <c r="C48">
        <v>27.86</v>
      </c>
      <c r="D48">
        <v>27.06</v>
      </c>
      <c r="E48">
        <v>27.14</v>
      </c>
    </row>
    <row r="49" spans="1:6">
      <c r="A49" s="39">
        <v>38208</v>
      </c>
      <c r="B49">
        <v>27.26</v>
      </c>
      <c r="C49">
        <v>27.28</v>
      </c>
      <c r="D49">
        <v>27.1</v>
      </c>
      <c r="E49">
        <v>27.18</v>
      </c>
    </row>
    <row r="50" spans="1:6">
      <c r="A50" s="39">
        <v>38209</v>
      </c>
      <c r="B50">
        <v>27.3</v>
      </c>
      <c r="C50">
        <v>27.75</v>
      </c>
      <c r="D50">
        <v>27.25</v>
      </c>
      <c r="E50">
        <v>27.72</v>
      </c>
    </row>
    <row r="51" spans="1:6">
      <c r="A51" s="39">
        <v>38210</v>
      </c>
      <c r="B51">
        <v>27.39</v>
      </c>
      <c r="C51">
        <v>27.51</v>
      </c>
      <c r="D51">
        <v>27.2</v>
      </c>
      <c r="E51">
        <v>27.41</v>
      </c>
      <c r="F51" s="40">
        <v>27.644247055053711</v>
      </c>
    </row>
    <row r="52" spans="1:6">
      <c r="A52" s="39">
        <v>38211</v>
      </c>
      <c r="B52">
        <v>27.23</v>
      </c>
      <c r="C52">
        <v>27.31</v>
      </c>
      <c r="D52">
        <v>26.86</v>
      </c>
      <c r="E52">
        <v>26.88</v>
      </c>
      <c r="F52" s="40">
        <v>27.504816055297852</v>
      </c>
    </row>
    <row r="53" spans="1:6">
      <c r="A53" s="39">
        <v>38212</v>
      </c>
      <c r="B53">
        <v>27.01</v>
      </c>
      <c r="C53">
        <v>27.25</v>
      </c>
      <c r="D53">
        <v>26.98</v>
      </c>
      <c r="E53">
        <v>27.02</v>
      </c>
      <c r="F53" s="40">
        <v>27.140655517578125</v>
      </c>
    </row>
    <row r="54" spans="1:6">
      <c r="A54" s="39">
        <v>38215</v>
      </c>
      <c r="B54">
        <v>27.03</v>
      </c>
      <c r="C54">
        <v>27.2</v>
      </c>
      <c r="D54">
        <v>26.96</v>
      </c>
      <c r="E54">
        <v>27.09</v>
      </c>
      <c r="F54" s="40">
        <v>27.196743011474609</v>
      </c>
    </row>
    <row r="55" spans="1:6">
      <c r="A55" s="39">
        <v>38216</v>
      </c>
      <c r="B55">
        <v>27.22</v>
      </c>
      <c r="C55">
        <v>27.38</v>
      </c>
      <c r="D55">
        <v>26.98</v>
      </c>
      <c r="E55">
        <v>27.05</v>
      </c>
      <c r="F55" s="40">
        <v>27.096227645874023</v>
      </c>
    </row>
    <row r="56" spans="1:6">
      <c r="A56" s="39">
        <v>38217</v>
      </c>
      <c r="B56">
        <v>26.93</v>
      </c>
      <c r="C56">
        <v>27.5</v>
      </c>
      <c r="D56">
        <v>26.89</v>
      </c>
      <c r="E56">
        <v>27.46</v>
      </c>
      <c r="F56" s="40">
        <v>27.137584686279297</v>
      </c>
    </row>
    <row r="57" spans="1:6">
      <c r="A57" s="39">
        <v>38218</v>
      </c>
      <c r="B57">
        <v>27.35</v>
      </c>
      <c r="C57">
        <v>27.45</v>
      </c>
      <c r="D57">
        <v>27.01</v>
      </c>
      <c r="E57">
        <v>27.12</v>
      </c>
      <c r="F57" s="40">
        <v>27.188051223754883</v>
      </c>
    </row>
    <row r="58" spans="1:6">
      <c r="A58" s="39">
        <v>38219</v>
      </c>
      <c r="B58">
        <v>27.13</v>
      </c>
      <c r="C58">
        <v>27.37</v>
      </c>
      <c r="D58">
        <v>27.04</v>
      </c>
      <c r="E58">
        <v>27.2</v>
      </c>
      <c r="F58" s="40">
        <v>27.180706024169922</v>
      </c>
    </row>
    <row r="59" spans="1:6">
      <c r="A59" s="39">
        <v>38222</v>
      </c>
      <c r="B59">
        <v>27.27</v>
      </c>
      <c r="C59">
        <v>27.33</v>
      </c>
      <c r="D59">
        <v>27.12</v>
      </c>
      <c r="E59">
        <v>27.24</v>
      </c>
      <c r="F59" s="40">
        <v>27.16948127746582</v>
      </c>
    </row>
    <row r="60" spans="1:6">
      <c r="A60" s="39">
        <v>38223</v>
      </c>
      <c r="B60">
        <v>27.4</v>
      </c>
      <c r="C60">
        <v>27.46</v>
      </c>
      <c r="D60">
        <v>27.09</v>
      </c>
      <c r="E60">
        <v>27.24</v>
      </c>
      <c r="F60" s="40">
        <v>27.194679260253906</v>
      </c>
    </row>
    <row r="61" spans="1:6">
      <c r="A61" s="39">
        <v>38224</v>
      </c>
      <c r="B61">
        <v>27.21</v>
      </c>
      <c r="C61">
        <v>27.67</v>
      </c>
      <c r="D61">
        <v>27.18</v>
      </c>
      <c r="E61">
        <v>27.55</v>
      </c>
      <c r="F61" s="40">
        <v>27.245960235595703</v>
      </c>
    </row>
    <row r="62" spans="1:6">
      <c r="A62" s="39">
        <v>38225</v>
      </c>
      <c r="B62">
        <v>27.46</v>
      </c>
      <c r="C62">
        <v>27.6</v>
      </c>
      <c r="D62">
        <v>27.39</v>
      </c>
      <c r="E62">
        <v>27.44</v>
      </c>
      <c r="F62" s="40">
        <v>27.359086990356445</v>
      </c>
    </row>
    <row r="63" spans="1:6">
      <c r="A63" s="39">
        <v>38226</v>
      </c>
      <c r="B63">
        <v>27.5</v>
      </c>
      <c r="C63">
        <v>27.65</v>
      </c>
      <c r="D63">
        <v>27.45</v>
      </c>
      <c r="E63">
        <v>27.46</v>
      </c>
      <c r="F63" s="40">
        <v>27.454477310180664</v>
      </c>
    </row>
    <row r="64" spans="1:6">
      <c r="A64" s="39">
        <v>38229</v>
      </c>
      <c r="B64">
        <v>27.3</v>
      </c>
      <c r="C64">
        <v>27.39</v>
      </c>
      <c r="D64">
        <v>26.85</v>
      </c>
      <c r="E64">
        <v>27.3</v>
      </c>
      <c r="F64" s="40">
        <v>27.509462356567383</v>
      </c>
    </row>
    <row r="65" spans="1:6">
      <c r="A65" s="39">
        <v>38230</v>
      </c>
      <c r="B65">
        <v>27.29</v>
      </c>
      <c r="C65">
        <v>27.32</v>
      </c>
      <c r="D65">
        <v>27.05</v>
      </c>
      <c r="E65">
        <v>27.3</v>
      </c>
      <c r="F65" s="40">
        <v>27.235404968261719</v>
      </c>
    </row>
    <row r="66" spans="1:6">
      <c r="A66" s="39">
        <v>38231</v>
      </c>
      <c r="B66">
        <v>27.23</v>
      </c>
      <c r="C66">
        <v>27.52</v>
      </c>
      <c r="D66">
        <v>27.14</v>
      </c>
      <c r="E66">
        <v>27.39</v>
      </c>
      <c r="F66" s="40">
        <v>27.285554885864258</v>
      </c>
    </row>
    <row r="67" spans="1:6">
      <c r="A67" s="39">
        <v>38232</v>
      </c>
      <c r="B67">
        <v>27.4</v>
      </c>
      <c r="C67">
        <v>27.68</v>
      </c>
      <c r="D67">
        <v>27.35</v>
      </c>
      <c r="E67">
        <v>27.62</v>
      </c>
      <c r="F67" s="40">
        <v>27.374521255493164</v>
      </c>
    </row>
    <row r="68" spans="1:6">
      <c r="A68" s="39">
        <v>38233</v>
      </c>
      <c r="B68">
        <v>27.46</v>
      </c>
      <c r="C68">
        <v>27.62</v>
      </c>
      <c r="D68">
        <v>27.1</v>
      </c>
      <c r="E68">
        <v>27.11</v>
      </c>
      <c r="F68" s="40">
        <v>27.52018928527832</v>
      </c>
    </row>
    <row r="69" spans="1:6">
      <c r="A69" s="39">
        <v>38237</v>
      </c>
      <c r="B69">
        <v>27.29</v>
      </c>
      <c r="C69">
        <v>27.38</v>
      </c>
      <c r="D69">
        <v>27.16</v>
      </c>
      <c r="E69">
        <v>27.36</v>
      </c>
      <c r="F69" s="40">
        <v>27.420936584472656</v>
      </c>
    </row>
    <row r="70" spans="1:6">
      <c r="A70" s="39">
        <v>38238</v>
      </c>
      <c r="B70">
        <v>27.3</v>
      </c>
      <c r="C70">
        <v>27.47</v>
      </c>
      <c r="D70">
        <v>27.14</v>
      </c>
      <c r="E70">
        <v>27.26</v>
      </c>
      <c r="F70" s="40">
        <v>27.338411331176758</v>
      </c>
    </row>
    <row r="71" spans="1:6">
      <c r="A71" s="39">
        <v>38239</v>
      </c>
      <c r="B71">
        <v>27.3</v>
      </c>
      <c r="C71">
        <v>27.47</v>
      </c>
      <c r="D71">
        <v>27.18</v>
      </c>
      <c r="E71">
        <v>27.28</v>
      </c>
      <c r="F71" s="40">
        <v>27.335382461547852</v>
      </c>
    </row>
    <row r="72" spans="1:6">
      <c r="A72" s="39">
        <v>38240</v>
      </c>
      <c r="B72">
        <v>27.34</v>
      </c>
      <c r="C72">
        <v>27.51</v>
      </c>
      <c r="D72">
        <v>27.18</v>
      </c>
      <c r="E72">
        <v>27.49</v>
      </c>
      <c r="F72" s="40">
        <v>27.328264236450195</v>
      </c>
    </row>
    <row r="73" spans="1:6">
      <c r="A73" s="39">
        <v>38243</v>
      </c>
      <c r="B73">
        <v>27.53</v>
      </c>
      <c r="C73">
        <v>27.57</v>
      </c>
      <c r="D73">
        <v>26.74</v>
      </c>
      <c r="E73">
        <v>27.25</v>
      </c>
      <c r="F73" s="40">
        <v>27.343421936035156</v>
      </c>
    </row>
    <row r="74" spans="1:6">
      <c r="A74" s="39">
        <v>38244</v>
      </c>
      <c r="B74">
        <v>27.37</v>
      </c>
      <c r="C74">
        <v>27.51</v>
      </c>
      <c r="D74">
        <v>27.27</v>
      </c>
      <c r="E74">
        <v>27.44</v>
      </c>
      <c r="F74" s="40">
        <v>27.266498565673828</v>
      </c>
    </row>
    <row r="75" spans="1:6">
      <c r="A75" s="39">
        <v>38245</v>
      </c>
      <c r="B75">
        <v>27.36</v>
      </c>
      <c r="C75">
        <v>27.4</v>
      </c>
      <c r="D75">
        <v>27.14</v>
      </c>
      <c r="E75">
        <v>27.19</v>
      </c>
      <c r="F75" s="40">
        <v>27.373613357543945</v>
      </c>
    </row>
    <row r="76" spans="1:6">
      <c r="A76" s="39">
        <v>38246</v>
      </c>
      <c r="B76">
        <v>27.22</v>
      </c>
      <c r="C76">
        <v>27.35</v>
      </c>
      <c r="D76">
        <v>27.17</v>
      </c>
      <c r="E76">
        <v>27.26</v>
      </c>
      <c r="F76" s="40">
        <v>27.309534072875977</v>
      </c>
    </row>
    <row r="77" spans="1:6">
      <c r="A77" s="39">
        <v>38247</v>
      </c>
      <c r="B77">
        <v>27.39</v>
      </c>
      <c r="C77">
        <v>27.53</v>
      </c>
      <c r="D77">
        <v>27.26</v>
      </c>
      <c r="E77">
        <v>27.51</v>
      </c>
      <c r="F77" s="40">
        <v>27.282403945922852</v>
      </c>
    </row>
    <row r="78" spans="1:6">
      <c r="A78" s="39">
        <v>38250</v>
      </c>
      <c r="B78">
        <v>27.44</v>
      </c>
      <c r="C78">
        <v>27.65</v>
      </c>
      <c r="D78">
        <v>27.33</v>
      </c>
      <c r="E78">
        <v>27.51</v>
      </c>
      <c r="F78" s="40">
        <v>27.373683929443359</v>
      </c>
    </row>
    <row r="79" spans="1:6">
      <c r="A79" s="39">
        <v>38251</v>
      </c>
      <c r="B79">
        <v>27.45</v>
      </c>
      <c r="C79">
        <v>27.53</v>
      </c>
      <c r="D79">
        <v>27.25</v>
      </c>
      <c r="E79">
        <v>27.26</v>
      </c>
      <c r="F79" s="40">
        <v>27.442577362060547</v>
      </c>
    </row>
    <row r="80" spans="1:6">
      <c r="A80" s="39">
        <v>38252</v>
      </c>
      <c r="B80">
        <v>27.28</v>
      </c>
      <c r="C80">
        <v>27.74</v>
      </c>
      <c r="D80">
        <v>27.07</v>
      </c>
      <c r="E80">
        <v>27.12</v>
      </c>
      <c r="F80" s="40">
        <v>27.400182723999023</v>
      </c>
    </row>
    <row r="81" spans="1:6">
      <c r="A81" s="39">
        <v>38253</v>
      </c>
      <c r="B81">
        <v>27.19</v>
      </c>
      <c r="C81">
        <v>27.39</v>
      </c>
      <c r="D81">
        <v>27.17</v>
      </c>
      <c r="E81">
        <v>27.35</v>
      </c>
      <c r="F81" s="40">
        <v>27.342245101928711</v>
      </c>
    </row>
    <row r="82" spans="1:6">
      <c r="A82" s="39">
        <v>38254</v>
      </c>
      <c r="B82">
        <v>27.39</v>
      </c>
      <c r="C82">
        <v>27.46</v>
      </c>
      <c r="D82">
        <v>27.19</v>
      </c>
      <c r="E82">
        <v>27.29</v>
      </c>
      <c r="F82" s="40">
        <v>27.272634506225586</v>
      </c>
    </row>
    <row r="83" spans="1:6">
      <c r="A83" s="39">
        <v>38257</v>
      </c>
      <c r="B83">
        <v>27.17</v>
      </c>
      <c r="C83">
        <v>27.32</v>
      </c>
      <c r="D83">
        <v>27.13</v>
      </c>
      <c r="E83">
        <v>27.19</v>
      </c>
      <c r="F83" s="40">
        <v>27.298702239990234</v>
      </c>
    </row>
    <row r="84" spans="1:6">
      <c r="A84" s="39">
        <v>38258</v>
      </c>
      <c r="B84">
        <v>27.21</v>
      </c>
      <c r="C84">
        <v>27.36</v>
      </c>
      <c r="D84">
        <v>27.04</v>
      </c>
      <c r="E84">
        <v>27.27</v>
      </c>
      <c r="F84" s="40">
        <v>27.220890045166016</v>
      </c>
    </row>
    <row r="85" spans="1:6">
      <c r="A85" s="39">
        <v>38259</v>
      </c>
      <c r="B85">
        <v>27.26</v>
      </c>
      <c r="C85">
        <v>27.69</v>
      </c>
      <c r="D85">
        <v>27.23</v>
      </c>
      <c r="E85">
        <v>27.58</v>
      </c>
      <c r="F85" s="40">
        <v>27.209684371948242</v>
      </c>
    </row>
    <row r="86" spans="1:6">
      <c r="A86" s="39">
        <v>38260</v>
      </c>
      <c r="B86">
        <v>27.59</v>
      </c>
      <c r="C86">
        <v>27.79</v>
      </c>
      <c r="D86">
        <v>27.52</v>
      </c>
      <c r="E86">
        <v>27.65</v>
      </c>
      <c r="F86" s="40">
        <v>27.351543426513672</v>
      </c>
    </row>
    <row r="87" spans="1:6">
      <c r="A87" s="39">
        <v>38261</v>
      </c>
      <c r="B87">
        <v>27.82</v>
      </c>
      <c r="C87">
        <v>28.32</v>
      </c>
      <c r="D87">
        <v>27.78</v>
      </c>
      <c r="E87">
        <v>28.25</v>
      </c>
      <c r="F87" s="40">
        <v>27.519811630249023</v>
      </c>
    </row>
    <row r="88" spans="1:6">
      <c r="A88" s="39">
        <v>38264</v>
      </c>
      <c r="B88">
        <v>28.44</v>
      </c>
      <c r="C88">
        <v>28.46</v>
      </c>
      <c r="D88">
        <v>28.07</v>
      </c>
      <c r="E88">
        <v>28.12</v>
      </c>
      <c r="F88" s="40">
        <v>27.842437744140625</v>
      </c>
    </row>
    <row r="89" spans="1:6">
      <c r="A89" s="39">
        <v>38265</v>
      </c>
      <c r="B89">
        <v>28.15</v>
      </c>
      <c r="C89">
        <v>28.45</v>
      </c>
      <c r="D89">
        <v>28.1</v>
      </c>
      <c r="E89">
        <v>28.38</v>
      </c>
      <c r="F89" s="40">
        <v>28.099687576293945</v>
      </c>
    </row>
    <row r="90" spans="1:6">
      <c r="A90" s="39">
        <v>38266</v>
      </c>
      <c r="B90">
        <v>28.39</v>
      </c>
      <c r="C90">
        <v>28.55</v>
      </c>
      <c r="D90">
        <v>28.23</v>
      </c>
      <c r="E90">
        <v>28.53</v>
      </c>
      <c r="F90" s="40">
        <v>28.265769958496094</v>
      </c>
    </row>
    <row r="91" spans="1:6">
      <c r="A91" s="39">
        <v>38267</v>
      </c>
      <c r="B91">
        <v>28.54</v>
      </c>
      <c r="C91">
        <v>28.59</v>
      </c>
      <c r="D91">
        <v>28.16</v>
      </c>
      <c r="E91">
        <v>28.17</v>
      </c>
      <c r="F91" s="40">
        <v>28.408695220947266</v>
      </c>
    </row>
    <row r="92" spans="1:6">
      <c r="A92" s="39">
        <v>38268</v>
      </c>
      <c r="B92">
        <v>28.1</v>
      </c>
      <c r="C92">
        <v>28.33</v>
      </c>
      <c r="D92">
        <v>27.97</v>
      </c>
      <c r="E92">
        <v>27.99</v>
      </c>
      <c r="F92" s="40">
        <v>28.414093017578125</v>
      </c>
    </row>
    <row r="93" spans="1:6">
      <c r="A93" s="39">
        <v>38271</v>
      </c>
      <c r="B93">
        <v>28.2</v>
      </c>
      <c r="C93">
        <v>28.22</v>
      </c>
      <c r="D93">
        <v>27.93</v>
      </c>
      <c r="E93">
        <v>28.06</v>
      </c>
      <c r="F93" s="40">
        <v>28.281551361083984</v>
      </c>
    </row>
    <row r="94" spans="1:6">
      <c r="A94" s="39">
        <v>38272</v>
      </c>
      <c r="B94">
        <v>27.83</v>
      </c>
      <c r="C94">
        <v>28.16</v>
      </c>
      <c r="D94">
        <v>27.81</v>
      </c>
      <c r="E94">
        <v>28.03</v>
      </c>
      <c r="F94" s="40">
        <v>28.224756240844727</v>
      </c>
    </row>
    <row r="95" spans="1:6">
      <c r="A95" s="39">
        <v>38273</v>
      </c>
      <c r="B95">
        <v>28.19</v>
      </c>
      <c r="C95">
        <v>28.27</v>
      </c>
      <c r="D95">
        <v>27.94</v>
      </c>
      <c r="E95">
        <v>28.03</v>
      </c>
      <c r="F95" s="40">
        <v>28.127891540527344</v>
      </c>
    </row>
    <row r="96" spans="1:6">
      <c r="A96" s="39">
        <v>38274</v>
      </c>
      <c r="B96">
        <v>28.04</v>
      </c>
      <c r="C96">
        <v>28.16</v>
      </c>
      <c r="D96">
        <v>27.8</v>
      </c>
      <c r="E96">
        <v>27.8</v>
      </c>
      <c r="F96" s="40">
        <v>28.155860900878906</v>
      </c>
    </row>
    <row r="97" spans="1:7">
      <c r="A97" s="39">
        <v>38275</v>
      </c>
      <c r="B97">
        <v>27.97</v>
      </c>
      <c r="C97">
        <v>28.24</v>
      </c>
      <c r="D97">
        <v>27.82</v>
      </c>
      <c r="E97">
        <v>27.99</v>
      </c>
      <c r="F97" s="40">
        <v>28.054403305053711</v>
      </c>
    </row>
    <row r="98" spans="1:7">
      <c r="A98" s="39">
        <v>38278</v>
      </c>
      <c r="B98">
        <v>28.07</v>
      </c>
      <c r="C98">
        <v>28.45</v>
      </c>
      <c r="D98">
        <v>27.98</v>
      </c>
      <c r="E98">
        <v>28.41</v>
      </c>
      <c r="F98" s="40">
        <v>28.025985717773438</v>
      </c>
    </row>
    <row r="99" spans="1:7">
      <c r="A99" s="39">
        <v>38279</v>
      </c>
      <c r="B99">
        <v>28.53</v>
      </c>
      <c r="C99">
        <v>28.59</v>
      </c>
      <c r="D99">
        <v>28.17</v>
      </c>
      <c r="E99">
        <v>28.18</v>
      </c>
      <c r="F99" s="40">
        <v>28.098415374755859</v>
      </c>
    </row>
    <row r="100" spans="1:7">
      <c r="A100" s="39">
        <v>38280</v>
      </c>
      <c r="B100">
        <v>28.22</v>
      </c>
      <c r="C100">
        <v>28.75</v>
      </c>
      <c r="D100">
        <v>28.12</v>
      </c>
      <c r="E100">
        <v>28.7</v>
      </c>
      <c r="F100" s="40">
        <v>28.189365386962891</v>
      </c>
      <c r="G100" s="40">
        <v>28.229143142700195</v>
      </c>
    </row>
    <row r="101" spans="1:7">
      <c r="F101" s="40">
        <v>28.265842437744141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zoomScaleNormal="100" workbookViewId="0">
      <selection activeCell="J29" sqref="J29"/>
    </sheetView>
  </sheetViews>
  <sheetFormatPr defaultRowHeight="12.75"/>
  <cols>
    <col min="1" max="1" width="4.140625" customWidth="1"/>
    <col min="2" max="8" width="9.42578125" customWidth="1"/>
  </cols>
  <sheetData>
    <row r="1" spans="1:8">
      <c r="A1" s="37" t="s">
        <v>286</v>
      </c>
      <c r="B1" s="1">
        <v>1</v>
      </c>
      <c r="C1" s="1">
        <v>1.5</v>
      </c>
      <c r="D1" s="1">
        <v>2</v>
      </c>
      <c r="E1" s="1">
        <v>2.5</v>
      </c>
      <c r="F1" s="1">
        <v>3</v>
      </c>
      <c r="G1" s="1">
        <v>3.5</v>
      </c>
      <c r="H1" s="1">
        <v>4</v>
      </c>
    </row>
    <row r="2" spans="1:8">
      <c r="A2">
        <v>0</v>
      </c>
      <c r="B2">
        <v>0.1</v>
      </c>
      <c r="C2">
        <v>0.1</v>
      </c>
      <c r="D2">
        <v>0.1</v>
      </c>
      <c r="E2">
        <v>0.1</v>
      </c>
      <c r="F2">
        <v>0.1</v>
      </c>
      <c r="G2">
        <v>0.1</v>
      </c>
      <c r="H2">
        <v>0.1</v>
      </c>
    </row>
    <row r="3" spans="1:8">
      <c r="A3">
        <v>1</v>
      </c>
      <c r="B3" s="38">
        <f>B$1*B2*(1-B2)</f>
        <v>9.0000000000000011E-2</v>
      </c>
      <c r="C3" s="38">
        <f t="shared" ref="C3:H3" si="0">C$1*C2*(1-C2)</f>
        <v>0.13500000000000004</v>
      </c>
      <c r="D3" s="38">
        <f t="shared" si="0"/>
        <v>0.18000000000000002</v>
      </c>
      <c r="E3" s="38">
        <f t="shared" si="0"/>
        <v>0.22500000000000001</v>
      </c>
      <c r="F3" s="38">
        <f t="shared" si="0"/>
        <v>0.27000000000000007</v>
      </c>
      <c r="G3" s="38">
        <f t="shared" si="0"/>
        <v>0.31500000000000006</v>
      </c>
      <c r="H3" s="38">
        <f t="shared" si="0"/>
        <v>0.36000000000000004</v>
      </c>
    </row>
    <row r="4" spans="1:8">
      <c r="A4">
        <v>2</v>
      </c>
      <c r="B4" s="38">
        <f t="shared" ref="B4:B33" si="1">B$1*B3*(1-B3)</f>
        <v>8.1900000000000014E-2</v>
      </c>
      <c r="C4" s="38">
        <f t="shared" ref="C4:C33" si="2">C$1*C3*(1-C3)</f>
        <v>0.17516250000000005</v>
      </c>
      <c r="D4" s="38">
        <f t="shared" ref="D4:D33" si="3">D$1*D3*(1-D3)</f>
        <v>0.29520000000000002</v>
      </c>
      <c r="E4" s="38">
        <f t="shared" ref="E4:E33" si="4">E$1*E3*(1-E3)</f>
        <v>0.43593750000000003</v>
      </c>
      <c r="F4" s="38">
        <f t="shared" ref="F4:F33" si="5">F$1*F3*(1-F3)</f>
        <v>0.59130000000000016</v>
      </c>
      <c r="G4" s="38">
        <f t="shared" ref="G4:G33" si="6">G$1*G3*(1-G3)</f>
        <v>0.75521250000000006</v>
      </c>
      <c r="H4" s="38">
        <f t="shared" ref="H4:H33" si="7">H$1*H3*(1-H3)</f>
        <v>0.92159999999999997</v>
      </c>
    </row>
    <row r="5" spans="1:8">
      <c r="A5">
        <v>3</v>
      </c>
      <c r="B5" s="38">
        <f t="shared" si="1"/>
        <v>7.5192390000000012E-2</v>
      </c>
      <c r="C5" s="38">
        <f t="shared" si="2"/>
        <v>0.21672089789062501</v>
      </c>
      <c r="D5" s="38">
        <f t="shared" si="3"/>
        <v>0.41611392000000003</v>
      </c>
      <c r="E5" s="38">
        <f t="shared" si="4"/>
        <v>0.61473999023437487</v>
      </c>
      <c r="F5" s="38">
        <f t="shared" si="5"/>
        <v>0.72499292999999987</v>
      </c>
      <c r="G5" s="38">
        <f t="shared" si="6"/>
        <v>0.64703302945312491</v>
      </c>
      <c r="H5" s="38">
        <f t="shared" si="7"/>
        <v>0.28901376000000006</v>
      </c>
    </row>
    <row r="6" spans="1:8">
      <c r="A6">
        <v>4</v>
      </c>
      <c r="B6" s="38">
        <f t="shared" si="1"/>
        <v>6.9538494486087912E-2</v>
      </c>
      <c r="C6" s="38">
        <f t="shared" si="2"/>
        <v>0.2546294254621595</v>
      </c>
      <c r="D6" s="38">
        <f t="shared" si="3"/>
        <v>0.48592625116446719</v>
      </c>
      <c r="E6" s="38">
        <f t="shared" si="4"/>
        <v>0.59208683660253891</v>
      </c>
      <c r="F6" s="38">
        <f t="shared" si="5"/>
        <v>0.59813454435004543</v>
      </c>
      <c r="G6" s="38">
        <f t="shared" si="6"/>
        <v>0.79933450887442781</v>
      </c>
      <c r="H6" s="38">
        <f t="shared" si="7"/>
        <v>0.8219392261226498</v>
      </c>
    </row>
    <row r="7" spans="1:8">
      <c r="A7">
        <v>5</v>
      </c>
      <c r="B7" s="38">
        <f t="shared" si="1"/>
        <v>6.4702892270696227E-2</v>
      </c>
      <c r="C7" s="38">
        <f t="shared" si="2"/>
        <v>0.28468992172645508</v>
      </c>
      <c r="D7" s="38">
        <f t="shared" si="3"/>
        <v>0.49960385918742867</v>
      </c>
      <c r="E7" s="38">
        <f t="shared" si="4"/>
        <v>0.60380003631134327</v>
      </c>
      <c r="F7" s="38">
        <f t="shared" si="5"/>
        <v>0.72110883361562694</v>
      </c>
      <c r="G7" s="38">
        <f t="shared" si="6"/>
        <v>0.56139598128916779</v>
      </c>
      <c r="H7" s="38">
        <f t="shared" si="7"/>
        <v>0.58542053873419742</v>
      </c>
    </row>
    <row r="8" spans="1:8">
      <c r="A8">
        <v>6</v>
      </c>
      <c r="B8" s="38">
        <f t="shared" si="1"/>
        <v>6.0516428002502905E-2</v>
      </c>
      <c r="C8" s="38">
        <f t="shared" si="2"/>
        <v>0.30546235529075988</v>
      </c>
      <c r="D8" s="38">
        <f t="shared" si="3"/>
        <v>0.49999968614491325</v>
      </c>
      <c r="E8" s="38">
        <f t="shared" si="4"/>
        <v>0.59806388115440956</v>
      </c>
      <c r="F8" s="38">
        <f t="shared" si="5"/>
        <v>0.60333265109141099</v>
      </c>
      <c r="G8" s="38">
        <f t="shared" si="6"/>
        <v>0.86180686718539057</v>
      </c>
      <c r="H8" s="38">
        <f t="shared" si="7"/>
        <v>0.97081332624943795</v>
      </c>
    </row>
    <row r="9" spans="1:8">
      <c r="A9">
        <v>7</v>
      </c>
      <c r="B9" s="38">
        <f t="shared" si="1"/>
        <v>5.6854189944320788E-2</v>
      </c>
      <c r="C9" s="38">
        <f t="shared" si="2"/>
        <v>0.31823265718647226</v>
      </c>
      <c r="D9" s="38">
        <f t="shared" si="3"/>
        <v>0.49999999999980305</v>
      </c>
      <c r="E9" s="38">
        <f t="shared" si="4"/>
        <v>0.60095868803233465</v>
      </c>
      <c r="F9" s="38">
        <f t="shared" si="5"/>
        <v>0.71796708965526213</v>
      </c>
      <c r="G9" s="38">
        <f t="shared" si="6"/>
        <v>0.416835268001226</v>
      </c>
      <c r="H9" s="38">
        <f t="shared" si="7"/>
        <v>0.11333924730376121</v>
      </c>
    </row>
    <row r="10" spans="1:8">
      <c r="A10">
        <v>8</v>
      </c>
      <c r="B10" s="38">
        <f t="shared" si="1"/>
        <v>5.3621791030095879E-2</v>
      </c>
      <c r="C10" s="38">
        <f t="shared" si="2"/>
        <v>0.32544094962976428</v>
      </c>
      <c r="D10" s="38">
        <f t="shared" si="3"/>
        <v>0.5</v>
      </c>
      <c r="E10" s="38">
        <f t="shared" si="4"/>
        <v>0.59951835827697431</v>
      </c>
      <c r="F10" s="38">
        <f t="shared" si="5"/>
        <v>0.60747104348164482</v>
      </c>
      <c r="G10" s="38">
        <f t="shared" si="6"/>
        <v>0.85079269573050242</v>
      </c>
      <c r="H10" s="38">
        <f t="shared" si="7"/>
        <v>0.40197384929751229</v>
      </c>
    </row>
    <row r="11" spans="1:8">
      <c r="A11">
        <v>9</v>
      </c>
      <c r="B11" s="38">
        <f t="shared" si="1"/>
        <v>5.0746494556820607E-2</v>
      </c>
      <c r="C11" s="38">
        <f t="shared" si="2"/>
        <v>0.32929370690076221</v>
      </c>
      <c r="D11" s="38">
        <f t="shared" si="3"/>
        <v>0.5</v>
      </c>
      <c r="E11" s="38">
        <f t="shared" si="4"/>
        <v>0.60024024091463946</v>
      </c>
      <c r="F11" s="38">
        <f t="shared" si="5"/>
        <v>0.71534992443889922</v>
      </c>
      <c r="G11" s="38">
        <f t="shared" si="6"/>
        <v>0.44430569617744498</v>
      </c>
      <c r="H11" s="38">
        <f t="shared" si="7"/>
        <v>0.96156349511381278</v>
      </c>
    </row>
    <row r="12" spans="1:8">
      <c r="A12">
        <v>10</v>
      </c>
      <c r="B12" s="38">
        <f t="shared" si="1"/>
        <v>4.8171287847015187E-2</v>
      </c>
      <c r="C12" s="38">
        <f t="shared" si="2"/>
        <v>0.3312890422444757</v>
      </c>
      <c r="D12" s="38">
        <f t="shared" si="3"/>
        <v>0.5</v>
      </c>
      <c r="E12" s="38">
        <f t="shared" si="4"/>
        <v>0.59987973525343763</v>
      </c>
      <c r="F12" s="38">
        <f t="shared" si="5"/>
        <v>0.61087323013248107</v>
      </c>
      <c r="G12" s="38">
        <f t="shared" si="6"/>
        <v>0.86414350582602328</v>
      </c>
      <c r="H12" s="38">
        <f t="shared" si="7"/>
        <v>0.14783655991328529</v>
      </c>
    </row>
    <row r="13" spans="1:8">
      <c r="A13">
        <v>11</v>
      </c>
      <c r="B13" s="38">
        <f t="shared" si="1"/>
        <v>4.5850814874175194E-2</v>
      </c>
      <c r="C13" s="38">
        <f t="shared" si="2"/>
        <v>0.33230491909982057</v>
      </c>
      <c r="D13" s="38">
        <f t="shared" si="3"/>
        <v>0.5</v>
      </c>
      <c r="E13" s="38">
        <f t="shared" si="4"/>
        <v>0.60006009621425804</v>
      </c>
      <c r="F13" s="38">
        <f t="shared" si="5"/>
        <v>0.71312138051996965</v>
      </c>
      <c r="G13" s="38">
        <f t="shared" si="6"/>
        <v>0.41089827507656534</v>
      </c>
      <c r="H13" s="38">
        <f t="shared" si="7"/>
        <v>0.50392364586516358</v>
      </c>
    </row>
    <row r="14" spans="1:8">
      <c r="A14">
        <v>12</v>
      </c>
      <c r="B14" s="38">
        <f t="shared" si="1"/>
        <v>4.3748517649549311E-2</v>
      </c>
      <c r="C14" s="38">
        <f t="shared" si="2"/>
        <v>0.33281753976282336</v>
      </c>
      <c r="D14" s="38">
        <f t="shared" si="3"/>
        <v>0.5</v>
      </c>
      <c r="E14" s="38">
        <f t="shared" si="4"/>
        <v>0.59996994286398353</v>
      </c>
      <c r="F14" s="38">
        <f t="shared" si="5"/>
        <v>0.61373783149578698</v>
      </c>
      <c r="G14" s="38">
        <f t="shared" si="6"/>
        <v>0.84721308915484006</v>
      </c>
      <c r="H14" s="38">
        <f t="shared" si="7"/>
        <v>0.99993842001249911</v>
      </c>
    </row>
    <row r="15" spans="1:8">
      <c r="A15">
        <v>13</v>
      </c>
      <c r="B15" s="38">
        <f t="shared" si="1"/>
        <v>4.1834584853016381E-2</v>
      </c>
      <c r="C15" s="38">
        <f t="shared" si="2"/>
        <v>0.33307503748356726</v>
      </c>
      <c r="D15" s="38">
        <f t="shared" si="3"/>
        <v>0.5</v>
      </c>
      <c r="E15" s="38">
        <f t="shared" si="4"/>
        <v>0.60001502630942971</v>
      </c>
      <c r="F15" s="38">
        <f t="shared" si="5"/>
        <v>0.7111911170599079</v>
      </c>
      <c r="G15" s="38">
        <f t="shared" si="6"/>
        <v>0.45305074751843583</v>
      </c>
      <c r="H15" s="38">
        <f t="shared" si="7"/>
        <v>2.4630478162412819E-4</v>
      </c>
    </row>
    <row r="16" spans="1:8">
      <c r="A16">
        <v>14</v>
      </c>
      <c r="B16" s="38">
        <f t="shared" si="1"/>
        <v>4.008445236319215E-2</v>
      </c>
      <c r="C16" s="38">
        <f t="shared" si="2"/>
        <v>0.33320408533333129</v>
      </c>
      <c r="D16" s="38">
        <f t="shared" si="3"/>
        <v>0.5</v>
      </c>
      <c r="E16" s="38">
        <f t="shared" si="4"/>
        <v>0.59999248628081026</v>
      </c>
      <c r="F16" s="38">
        <f t="shared" si="5"/>
        <v>0.6161949362249648</v>
      </c>
      <c r="G16" s="38">
        <f t="shared" si="6"/>
        <v>0.86728518691997825</v>
      </c>
      <c r="H16" s="38">
        <f t="shared" si="7"/>
        <v>9.8497646231470912E-4</v>
      </c>
    </row>
    <row r="17" spans="1:8">
      <c r="A17">
        <v>15</v>
      </c>
      <c r="B17" s="38">
        <f t="shared" si="1"/>
        <v>3.8477689041935131E-2</v>
      </c>
      <c r="C17" s="38">
        <f t="shared" si="2"/>
        <v>0.333268684275764</v>
      </c>
      <c r="D17" s="38">
        <f t="shared" si="3"/>
        <v>0.5</v>
      </c>
      <c r="E17" s="38">
        <f t="shared" si="4"/>
        <v>0.60000375671845496</v>
      </c>
      <c r="F17" s="38">
        <f t="shared" si="5"/>
        <v>0.70949621038702915</v>
      </c>
      <c r="G17" s="38">
        <f t="shared" si="6"/>
        <v>0.40285557014204826</v>
      </c>
      <c r="H17" s="38">
        <f t="shared" si="7"/>
        <v>3.9360251347335803E-3</v>
      </c>
    </row>
    <row r="18" spans="1:8">
      <c r="A18">
        <v>16</v>
      </c>
      <c r="B18" s="38">
        <f t="shared" si="1"/>
        <v>3.6997156487927278E-2</v>
      </c>
      <c r="C18" s="38">
        <f t="shared" si="2"/>
        <v>0.33330100253529776</v>
      </c>
      <c r="D18" s="38">
        <f t="shared" si="3"/>
        <v>0.5</v>
      </c>
      <c r="E18" s="38">
        <f t="shared" si="4"/>
        <v>0.59999812160549015</v>
      </c>
      <c r="F18" s="38">
        <f t="shared" si="5"/>
        <v>0.61833401350042083</v>
      </c>
      <c r="G18" s="38">
        <f t="shared" si="6"/>
        <v>0.84197035911650731</v>
      </c>
      <c r="H18" s="38">
        <f t="shared" si="7"/>
        <v>1.5682131363489303E-2</v>
      </c>
    </row>
    <row r="19" spans="1:8">
      <c r="A19">
        <v>17</v>
      </c>
      <c r="B19" s="38">
        <f t="shared" si="1"/>
        <v>3.5628366899735101E-2</v>
      </c>
      <c r="C19" s="38">
        <f t="shared" si="2"/>
        <v>0.33331716636639475</v>
      </c>
      <c r="D19" s="38">
        <f t="shared" si="3"/>
        <v>0.5</v>
      </c>
      <c r="E19" s="38">
        <f t="shared" si="4"/>
        <v>0.600000939188434</v>
      </c>
      <c r="F19" s="38">
        <f t="shared" si="5"/>
        <v>0.70799118374664671</v>
      </c>
      <c r="G19" s="38">
        <f t="shared" si="6"/>
        <v>0.46569695720004461</v>
      </c>
      <c r="H19" s="38">
        <f t="shared" si="7"/>
        <v>6.1744808477550275E-2</v>
      </c>
    </row>
    <row r="20" spans="1:8">
      <c r="A20">
        <v>18</v>
      </c>
      <c r="B20" s="38">
        <f t="shared" si="1"/>
        <v>3.4358986371792959E-2</v>
      </c>
      <c r="C20" s="38">
        <f t="shared" si="2"/>
        <v>0.33332524945780784</v>
      </c>
      <c r="D20" s="38">
        <f t="shared" si="3"/>
        <v>0.5</v>
      </c>
      <c r="E20" s="38">
        <f t="shared" si="4"/>
        <v>0.5999995304035779</v>
      </c>
      <c r="F20" s="38">
        <f t="shared" si="5"/>
        <v>0.62021900245100592</v>
      </c>
      <c r="G20" s="38">
        <f t="shared" si="6"/>
        <v>0.87088155439132542</v>
      </c>
      <c r="H20" s="38">
        <f t="shared" si="7"/>
        <v>0.23172954841448365</v>
      </c>
    </row>
    <row r="21" spans="1:8">
      <c r="A21">
        <v>19</v>
      </c>
      <c r="B21" s="38">
        <f t="shared" si="1"/>
        <v>3.3178446427295907E-2</v>
      </c>
      <c r="C21" s="38">
        <f t="shared" si="2"/>
        <v>0.33332929129754701</v>
      </c>
      <c r="D21" s="38">
        <f t="shared" si="3"/>
        <v>0.5</v>
      </c>
      <c r="E21" s="38">
        <f t="shared" si="4"/>
        <v>0.60000023479765974</v>
      </c>
      <c r="F21" s="38">
        <f t="shared" si="5"/>
        <v>0.70664217434905507</v>
      </c>
      <c r="G21" s="38">
        <f t="shared" si="6"/>
        <v>0.39356405414296014</v>
      </c>
      <c r="H21" s="38">
        <f t="shared" si="7"/>
        <v>0.71212385922441246</v>
      </c>
    </row>
    <row r="22" spans="1:8">
      <c r="A22">
        <v>20</v>
      </c>
      <c r="B22" s="38">
        <f t="shared" si="1"/>
        <v>3.2077637119966959E-2</v>
      </c>
      <c r="C22" s="38">
        <f t="shared" si="2"/>
        <v>0.33333131229093316</v>
      </c>
      <c r="D22" s="38">
        <f t="shared" si="3"/>
        <v>0.5</v>
      </c>
      <c r="E22" s="38">
        <f t="shared" si="4"/>
        <v>0.59999988260103232</v>
      </c>
      <c r="F22" s="38">
        <f t="shared" si="5"/>
        <v>0.62189703534088414</v>
      </c>
      <c r="G22" s="38">
        <f t="shared" si="6"/>
        <v>0.8353498630033106</v>
      </c>
      <c r="H22" s="38">
        <f t="shared" si="7"/>
        <v>0.82001387339096654</v>
      </c>
    </row>
    <row r="23" spans="1:8">
      <c r="A23" s="37" t="s">
        <v>287</v>
      </c>
      <c r="B23" s="38">
        <f t="shared" si="1"/>
        <v>3.1048662316766677E-2</v>
      </c>
      <c r="C23" s="38">
        <f t="shared" si="2"/>
        <v>0.33333232280600633</v>
      </c>
      <c r="D23" s="38">
        <f t="shared" si="3"/>
        <v>0.5</v>
      </c>
      <c r="E23" s="38">
        <f t="shared" si="4"/>
        <v>0.60000005869944939</v>
      </c>
      <c r="F23" s="38">
        <f t="shared" si="5"/>
        <v>0.70542333832530968</v>
      </c>
      <c r="G23" s="38">
        <f t="shared" si="6"/>
        <v>0.48139164284281283</v>
      </c>
      <c r="H23" s="38">
        <f t="shared" si="7"/>
        <v>0.59036448334924174</v>
      </c>
    </row>
    <row r="24" spans="1:8">
      <c r="A24" s="37" t="s">
        <v>287</v>
      </c>
      <c r="B24" s="38">
        <f t="shared" si="1"/>
        <v>3.0084642885106067E-2</v>
      </c>
      <c r="C24" s="38">
        <f t="shared" si="2"/>
        <v>0.33333282806813808</v>
      </c>
      <c r="D24" s="38">
        <f t="shared" si="3"/>
        <v>0.5</v>
      </c>
      <c r="E24" s="38">
        <f t="shared" si="4"/>
        <v>0.59999997065026667</v>
      </c>
      <c r="F24" s="38">
        <f t="shared" si="5"/>
        <v>0.62340375621385602</v>
      </c>
      <c r="G24" s="38">
        <f t="shared" si="6"/>
        <v>0.87378805165368689</v>
      </c>
      <c r="H24" s="38">
        <f t="shared" si="7"/>
        <v>0.96733704059609849</v>
      </c>
    </row>
    <row r="25" spans="1:8">
      <c r="A25">
        <v>42</v>
      </c>
      <c r="B25" s="38">
        <f t="shared" si="1"/>
        <v>2.9179557147581706E-2</v>
      </c>
      <c r="C25" s="38">
        <f t="shared" si="2"/>
        <v>0.33333308070035284</v>
      </c>
      <c r="D25" s="38">
        <f t="shared" si="3"/>
        <v>0.5</v>
      </c>
      <c r="E25" s="38">
        <f t="shared" si="4"/>
        <v>0.60000001467486452</v>
      </c>
      <c r="F25" s="38">
        <f t="shared" si="5"/>
        <v>0.70431453885693351</v>
      </c>
      <c r="G25" s="38">
        <f t="shared" si="6"/>
        <v>0.38598872354329244</v>
      </c>
      <c r="H25" s="38">
        <f t="shared" si="7"/>
        <v>0.12638436194752239</v>
      </c>
    </row>
    <row r="26" spans="1:8">
      <c r="A26">
        <v>43</v>
      </c>
      <c r="B26" s="38">
        <f t="shared" si="1"/>
        <v>2.8328110592252719E-2</v>
      </c>
      <c r="C26" s="38">
        <f t="shared" si="2"/>
        <v>0.33333320701674735</v>
      </c>
      <c r="D26" s="38">
        <f t="shared" si="3"/>
        <v>0.5</v>
      </c>
      <c r="E26" s="38">
        <f t="shared" si="4"/>
        <v>0.59999999266256721</v>
      </c>
      <c r="F26" s="38">
        <f t="shared" si="5"/>
        <v>0.62476670763503583</v>
      </c>
      <c r="G26" s="38">
        <f t="shared" si="6"/>
        <v>0.82950500094249269</v>
      </c>
      <c r="H26" s="38">
        <f t="shared" si="7"/>
        <v>0.44164542001056017</v>
      </c>
    </row>
    <row r="27" spans="1:8">
      <c r="A27">
        <v>44</v>
      </c>
      <c r="B27" s="38">
        <f t="shared" si="1"/>
        <v>2.7525628742525819E-2</v>
      </c>
      <c r="C27" s="38">
        <f t="shared" si="2"/>
        <v>0.33333327017501635</v>
      </c>
      <c r="D27" s="38">
        <f t="shared" si="3"/>
        <v>0.5</v>
      </c>
      <c r="E27" s="38">
        <f t="shared" si="4"/>
        <v>0.60000000366871631</v>
      </c>
      <c r="F27" s="38">
        <f t="shared" si="5"/>
        <v>0.70329980599774045</v>
      </c>
      <c r="G27" s="38">
        <f t="shared" si="6"/>
        <v>0.49499259023860764</v>
      </c>
      <c r="H27" s="38">
        <f t="shared" si="7"/>
        <v>0.98637897197702429</v>
      </c>
    </row>
    <row r="28" spans="1:8">
      <c r="A28">
        <v>45</v>
      </c>
      <c r="B28" s="38">
        <f t="shared" si="1"/>
        <v>2.6767968504854453E-2</v>
      </c>
      <c r="C28" s="38">
        <f t="shared" si="2"/>
        <v>0.33333330175416886</v>
      </c>
      <c r="D28" s="38">
        <f t="shared" si="3"/>
        <v>0.5</v>
      </c>
      <c r="E28" s="38">
        <f t="shared" si="4"/>
        <v>0.59999999816564187</v>
      </c>
      <c r="F28" s="38">
        <f t="shared" si="5"/>
        <v>0.62600756664384327</v>
      </c>
      <c r="G28" s="38">
        <f t="shared" si="6"/>
        <v>0.87491224046618532</v>
      </c>
      <c r="H28" s="38">
        <f t="shared" si="7"/>
        <v>5.3741982474292092E-2</v>
      </c>
    </row>
    <row r="29" spans="1:8">
      <c r="A29">
        <v>46</v>
      </c>
      <c r="B29" s="38">
        <f t="shared" si="1"/>
        <v>2.6051444366977573E-2</v>
      </c>
      <c r="C29" s="38">
        <f t="shared" si="2"/>
        <v>0.33333331754374962</v>
      </c>
      <c r="D29" s="38">
        <f t="shared" si="3"/>
        <v>0.5</v>
      </c>
      <c r="E29" s="38">
        <f t="shared" si="4"/>
        <v>0.60000000091717909</v>
      </c>
      <c r="F29" s="38">
        <f t="shared" si="5"/>
        <v>0.70236627944549213</v>
      </c>
      <c r="G29" s="38">
        <f t="shared" si="6"/>
        <v>0.38304284182018827</v>
      </c>
      <c r="H29" s="38">
        <f t="shared" si="7"/>
        <v>0.20341512717609991</v>
      </c>
    </row>
    <row r="30" spans="1:8">
      <c r="A30">
        <v>47</v>
      </c>
      <c r="B30" s="38">
        <f t="shared" si="1"/>
        <v>2.5372766613371844E-2</v>
      </c>
      <c r="C30" s="38">
        <f t="shared" si="2"/>
        <v>0.33333332543854111</v>
      </c>
      <c r="D30" s="38">
        <f t="shared" si="3"/>
        <v>0.5</v>
      </c>
      <c r="E30" s="38">
        <f t="shared" si="4"/>
        <v>0.59999999954141037</v>
      </c>
      <c r="F30" s="38">
        <f t="shared" si="5"/>
        <v>0.62714366683016698</v>
      </c>
      <c r="G30" s="38">
        <f t="shared" si="6"/>
        <v>0.82712358102675865</v>
      </c>
      <c r="H30" s="38">
        <f t="shared" si="7"/>
        <v>0.64814965284812409</v>
      </c>
    </row>
    <row r="31" spans="1:8">
      <c r="A31">
        <v>48</v>
      </c>
      <c r="B31" s="38">
        <f t="shared" si="1"/>
        <v>2.4728989327755208E-2</v>
      </c>
      <c r="C31" s="38">
        <f t="shared" si="2"/>
        <v>0.33333332938593713</v>
      </c>
      <c r="D31" s="38">
        <f t="shared" si="3"/>
        <v>0.5</v>
      </c>
      <c r="E31" s="38">
        <f t="shared" si="4"/>
        <v>0.60000000022929478</v>
      </c>
      <c r="F31" s="38">
        <f t="shared" si="5"/>
        <v>0.70150346395493857</v>
      </c>
      <c r="G31" s="38">
        <f t="shared" si="6"/>
        <v>0.50046556957680388</v>
      </c>
      <c r="H31" s="38">
        <f t="shared" si="7"/>
        <v>0.91220672144392123</v>
      </c>
    </row>
    <row r="32" spans="1:8">
      <c r="A32">
        <v>49</v>
      </c>
      <c r="B32" s="38">
        <f t="shared" si="1"/>
        <v>2.4117466414582976E-2</v>
      </c>
      <c r="C32" s="38">
        <f t="shared" si="2"/>
        <v>0.33333333135963528</v>
      </c>
      <c r="D32" s="38">
        <f t="shared" si="3"/>
        <v>0.5</v>
      </c>
      <c r="E32" s="38">
        <f t="shared" si="4"/>
        <v>0.59999999988535258</v>
      </c>
      <c r="F32" s="38">
        <f t="shared" si="5"/>
        <v>0.62818906204248226</v>
      </c>
      <c r="G32" s="38">
        <f t="shared" si="6"/>
        <v>0.87499924135739204</v>
      </c>
      <c r="H32" s="38">
        <f t="shared" si="7"/>
        <v>0.3203424751858141</v>
      </c>
    </row>
    <row r="33" spans="1:8">
      <c r="A33">
        <v>50</v>
      </c>
      <c r="B33" s="38">
        <f t="shared" si="1"/>
        <v>2.3535814228324438E-2</v>
      </c>
      <c r="C33" s="38">
        <f t="shared" si="2"/>
        <v>0.33333333234648432</v>
      </c>
      <c r="D33" s="38">
        <f t="shared" si="3"/>
        <v>0.5</v>
      </c>
      <c r="E33" s="38">
        <f t="shared" si="4"/>
        <v>0.60000000005732368</v>
      </c>
      <c r="F33" s="38">
        <f t="shared" si="5"/>
        <v>0.70070269311800593</v>
      </c>
      <c r="G33" s="38">
        <f t="shared" si="6"/>
        <v>0.38281449143483154</v>
      </c>
      <c r="H33" s="38">
        <f t="shared" si="7"/>
        <v>0.87089269511056067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48"/>
  <sheetViews>
    <sheetView workbookViewId="0">
      <selection activeCell="Y54" sqref="Y54"/>
    </sheetView>
  </sheetViews>
  <sheetFormatPr defaultRowHeight="12.75"/>
  <cols>
    <col min="1" max="1" width="5.85546875" customWidth="1"/>
    <col min="2" max="2" width="9.28515625" customWidth="1"/>
  </cols>
  <sheetData>
    <row r="1" spans="1:8">
      <c r="A1" s="37" t="s">
        <v>286</v>
      </c>
      <c r="B1" s="1">
        <v>1</v>
      </c>
      <c r="C1" s="1">
        <v>1.5</v>
      </c>
      <c r="D1" s="1">
        <v>2</v>
      </c>
      <c r="E1" s="1">
        <v>2.5</v>
      </c>
      <c r="F1" s="1">
        <v>3</v>
      </c>
      <c r="G1" s="1">
        <v>3.5</v>
      </c>
      <c r="H1" s="1">
        <v>4</v>
      </c>
    </row>
    <row r="2" spans="1:8">
      <c r="A2">
        <v>0</v>
      </c>
      <c r="B2">
        <v>0.1</v>
      </c>
      <c r="C2">
        <v>0.1</v>
      </c>
      <c r="D2">
        <v>0.1</v>
      </c>
      <c r="E2">
        <v>0.1</v>
      </c>
      <c r="F2">
        <v>0.1</v>
      </c>
      <c r="G2">
        <v>0.1</v>
      </c>
      <c r="H2">
        <v>0.1</v>
      </c>
    </row>
    <row r="3" spans="1:8">
      <c r="A3">
        <v>1</v>
      </c>
      <c r="B3">
        <f>B$1*B2*(1-B2)</f>
        <v>9.0000000000000011E-2</v>
      </c>
      <c r="C3">
        <f t="shared" ref="C3:H3" si="0">C$1*C2*(1-C2)</f>
        <v>0.13500000000000004</v>
      </c>
      <c r="D3">
        <f t="shared" si="0"/>
        <v>0.18000000000000002</v>
      </c>
      <c r="E3">
        <f t="shared" si="0"/>
        <v>0.22500000000000001</v>
      </c>
      <c r="F3">
        <f t="shared" si="0"/>
        <v>0.27000000000000007</v>
      </c>
      <c r="G3">
        <f t="shared" si="0"/>
        <v>0.31500000000000006</v>
      </c>
      <c r="H3">
        <f t="shared" si="0"/>
        <v>0.36000000000000004</v>
      </c>
    </row>
    <row r="4" spans="1:8">
      <c r="A4">
        <v>2</v>
      </c>
      <c r="B4">
        <f t="shared" ref="B4:B52" si="1">B$1*B3*(1-B3)</f>
        <v>8.1900000000000014E-2</v>
      </c>
      <c r="C4">
        <f t="shared" ref="C4:C52" si="2">C$1*C3*(1-C3)</f>
        <v>0.17516250000000005</v>
      </c>
      <c r="D4">
        <f t="shared" ref="D4:D52" si="3">D$1*D3*(1-D3)</f>
        <v>0.29520000000000002</v>
      </c>
      <c r="E4">
        <f t="shared" ref="E4:E52" si="4">E$1*E3*(1-E3)</f>
        <v>0.43593750000000003</v>
      </c>
      <c r="F4">
        <f t="shared" ref="F4:F52" si="5">F$1*F3*(1-F3)</f>
        <v>0.59130000000000016</v>
      </c>
      <c r="G4">
        <f t="shared" ref="G4:G52" si="6">G$1*G3*(1-G3)</f>
        <v>0.75521250000000006</v>
      </c>
      <c r="H4">
        <f t="shared" ref="H4:H67" si="7">H$1*H3*(1-H3)</f>
        <v>0.92159999999999997</v>
      </c>
    </row>
    <row r="5" spans="1:8">
      <c r="A5">
        <v>3</v>
      </c>
      <c r="B5">
        <f t="shared" si="1"/>
        <v>7.5192390000000012E-2</v>
      </c>
      <c r="C5">
        <f t="shared" si="2"/>
        <v>0.21672089789062501</v>
      </c>
      <c r="D5">
        <f t="shared" si="3"/>
        <v>0.41611392000000003</v>
      </c>
      <c r="E5">
        <f t="shared" si="4"/>
        <v>0.61473999023437487</v>
      </c>
      <c r="F5">
        <f t="shared" si="5"/>
        <v>0.72499292999999987</v>
      </c>
      <c r="G5">
        <f t="shared" si="6"/>
        <v>0.64703302945312491</v>
      </c>
      <c r="H5">
        <f t="shared" si="7"/>
        <v>0.28901376000000006</v>
      </c>
    </row>
    <row r="6" spans="1:8">
      <c r="A6">
        <v>4</v>
      </c>
      <c r="B6">
        <f t="shared" si="1"/>
        <v>6.9538494486087912E-2</v>
      </c>
      <c r="C6">
        <f t="shared" si="2"/>
        <v>0.2546294254621595</v>
      </c>
      <c r="D6">
        <f t="shared" si="3"/>
        <v>0.48592625116446719</v>
      </c>
      <c r="E6">
        <f t="shared" si="4"/>
        <v>0.59208683660253891</v>
      </c>
      <c r="F6">
        <f t="shared" si="5"/>
        <v>0.59813454435004543</v>
      </c>
      <c r="G6">
        <f t="shared" si="6"/>
        <v>0.79933450887442781</v>
      </c>
      <c r="H6">
        <f t="shared" si="7"/>
        <v>0.8219392261226498</v>
      </c>
    </row>
    <row r="7" spans="1:8">
      <c r="A7">
        <v>5</v>
      </c>
      <c r="B7">
        <f t="shared" si="1"/>
        <v>6.4702892270696227E-2</v>
      </c>
      <c r="C7">
        <f t="shared" si="2"/>
        <v>0.28468992172645508</v>
      </c>
      <c r="D7">
        <f t="shared" si="3"/>
        <v>0.49960385918742867</v>
      </c>
      <c r="E7">
        <f t="shared" si="4"/>
        <v>0.60380003631134327</v>
      </c>
      <c r="F7">
        <f t="shared" si="5"/>
        <v>0.72110883361562694</v>
      </c>
      <c r="G7">
        <f t="shared" si="6"/>
        <v>0.56139598128916779</v>
      </c>
      <c r="H7">
        <f t="shared" si="7"/>
        <v>0.58542053873419742</v>
      </c>
    </row>
    <row r="8" spans="1:8">
      <c r="A8">
        <v>6</v>
      </c>
      <c r="B8">
        <f t="shared" si="1"/>
        <v>6.0516428002502905E-2</v>
      </c>
      <c r="C8">
        <f t="shared" si="2"/>
        <v>0.30546235529075988</v>
      </c>
      <c r="D8">
        <f t="shared" si="3"/>
        <v>0.49999968614491325</v>
      </c>
      <c r="E8">
        <f t="shared" si="4"/>
        <v>0.59806388115440956</v>
      </c>
      <c r="F8">
        <f t="shared" si="5"/>
        <v>0.60333265109141099</v>
      </c>
      <c r="G8">
        <f t="shared" si="6"/>
        <v>0.86180686718539057</v>
      </c>
      <c r="H8">
        <f t="shared" si="7"/>
        <v>0.97081332624943795</v>
      </c>
    </row>
    <row r="9" spans="1:8">
      <c r="A9">
        <v>7</v>
      </c>
      <c r="B9">
        <f t="shared" si="1"/>
        <v>5.6854189944320788E-2</v>
      </c>
      <c r="C9">
        <f t="shared" si="2"/>
        <v>0.31823265718647226</v>
      </c>
      <c r="D9">
        <f t="shared" si="3"/>
        <v>0.49999999999980305</v>
      </c>
      <c r="E9">
        <f t="shared" si="4"/>
        <v>0.60095868803233465</v>
      </c>
      <c r="F9">
        <f t="shared" si="5"/>
        <v>0.71796708965526213</v>
      </c>
      <c r="G9">
        <f t="shared" si="6"/>
        <v>0.416835268001226</v>
      </c>
      <c r="H9">
        <f t="shared" si="7"/>
        <v>0.11333924730376121</v>
      </c>
    </row>
    <row r="10" spans="1:8">
      <c r="A10">
        <v>8</v>
      </c>
      <c r="B10">
        <f t="shared" si="1"/>
        <v>5.3621791030095879E-2</v>
      </c>
      <c r="C10">
        <f t="shared" si="2"/>
        <v>0.32544094962976428</v>
      </c>
      <c r="D10">
        <f t="shared" si="3"/>
        <v>0.5</v>
      </c>
      <c r="E10">
        <f t="shared" si="4"/>
        <v>0.59951835827697431</v>
      </c>
      <c r="F10">
        <f t="shared" si="5"/>
        <v>0.60747104348164482</v>
      </c>
      <c r="G10">
        <f t="shared" si="6"/>
        <v>0.85079269573050242</v>
      </c>
      <c r="H10">
        <f t="shared" si="7"/>
        <v>0.40197384929751229</v>
      </c>
    </row>
    <row r="11" spans="1:8">
      <c r="A11">
        <v>9</v>
      </c>
      <c r="B11">
        <f t="shared" si="1"/>
        <v>5.0746494556820607E-2</v>
      </c>
      <c r="C11">
        <f t="shared" si="2"/>
        <v>0.32929370690076221</v>
      </c>
      <c r="D11">
        <f t="shared" si="3"/>
        <v>0.5</v>
      </c>
      <c r="E11">
        <f t="shared" si="4"/>
        <v>0.60024024091463946</v>
      </c>
      <c r="F11">
        <f t="shared" si="5"/>
        <v>0.71534992443889922</v>
      </c>
      <c r="G11">
        <f t="shared" si="6"/>
        <v>0.44430569617744498</v>
      </c>
      <c r="H11">
        <f t="shared" si="7"/>
        <v>0.96156349511381278</v>
      </c>
    </row>
    <row r="12" spans="1:8">
      <c r="A12">
        <v>10</v>
      </c>
      <c r="B12">
        <f t="shared" si="1"/>
        <v>4.8171287847015187E-2</v>
      </c>
      <c r="C12">
        <f t="shared" si="2"/>
        <v>0.3312890422444757</v>
      </c>
      <c r="D12">
        <f t="shared" si="3"/>
        <v>0.5</v>
      </c>
      <c r="E12">
        <f t="shared" si="4"/>
        <v>0.59987973525343763</v>
      </c>
      <c r="F12">
        <f t="shared" si="5"/>
        <v>0.61087323013248107</v>
      </c>
      <c r="G12">
        <f t="shared" si="6"/>
        <v>0.86414350582602328</v>
      </c>
      <c r="H12">
        <f t="shared" si="7"/>
        <v>0.14783655991328529</v>
      </c>
    </row>
    <row r="13" spans="1:8">
      <c r="A13">
        <v>11</v>
      </c>
      <c r="B13">
        <f t="shared" si="1"/>
        <v>4.5850814874175194E-2</v>
      </c>
      <c r="C13">
        <f t="shared" si="2"/>
        <v>0.33230491909982057</v>
      </c>
      <c r="D13">
        <f t="shared" si="3"/>
        <v>0.5</v>
      </c>
      <c r="E13">
        <f t="shared" si="4"/>
        <v>0.60006009621425804</v>
      </c>
      <c r="F13">
        <f t="shared" si="5"/>
        <v>0.71312138051996965</v>
      </c>
      <c r="G13">
        <f t="shared" si="6"/>
        <v>0.41089827507656534</v>
      </c>
      <c r="H13">
        <f t="shared" si="7"/>
        <v>0.50392364586516358</v>
      </c>
    </row>
    <row r="14" spans="1:8">
      <c r="A14">
        <v>12</v>
      </c>
      <c r="B14">
        <f t="shared" si="1"/>
        <v>4.3748517649549311E-2</v>
      </c>
      <c r="C14">
        <f t="shared" si="2"/>
        <v>0.33281753976282336</v>
      </c>
      <c r="D14">
        <f t="shared" si="3"/>
        <v>0.5</v>
      </c>
      <c r="E14">
        <f t="shared" si="4"/>
        <v>0.59996994286398353</v>
      </c>
      <c r="F14">
        <f t="shared" si="5"/>
        <v>0.61373783149578698</v>
      </c>
      <c r="G14">
        <f t="shared" si="6"/>
        <v>0.84721308915484006</v>
      </c>
      <c r="H14">
        <f t="shared" si="7"/>
        <v>0.99993842001249911</v>
      </c>
    </row>
    <row r="15" spans="1:8">
      <c r="A15">
        <v>13</v>
      </c>
      <c r="B15">
        <f t="shared" si="1"/>
        <v>4.1834584853016381E-2</v>
      </c>
      <c r="C15">
        <f t="shared" si="2"/>
        <v>0.33307503748356726</v>
      </c>
      <c r="D15">
        <f t="shared" si="3"/>
        <v>0.5</v>
      </c>
      <c r="E15">
        <f t="shared" si="4"/>
        <v>0.60001502630942971</v>
      </c>
      <c r="F15">
        <f t="shared" si="5"/>
        <v>0.7111911170599079</v>
      </c>
      <c r="G15">
        <f t="shared" si="6"/>
        <v>0.45305074751843583</v>
      </c>
      <c r="H15">
        <f t="shared" si="7"/>
        <v>2.4630478162412819E-4</v>
      </c>
    </row>
    <row r="16" spans="1:8">
      <c r="A16">
        <v>14</v>
      </c>
      <c r="B16">
        <f t="shared" si="1"/>
        <v>4.008445236319215E-2</v>
      </c>
      <c r="C16">
        <f t="shared" si="2"/>
        <v>0.33320408533333129</v>
      </c>
      <c r="D16">
        <f t="shared" si="3"/>
        <v>0.5</v>
      </c>
      <c r="E16">
        <f t="shared" si="4"/>
        <v>0.59999248628081026</v>
      </c>
      <c r="F16">
        <f t="shared" si="5"/>
        <v>0.6161949362249648</v>
      </c>
      <c r="G16">
        <f t="shared" si="6"/>
        <v>0.86728518691997825</v>
      </c>
      <c r="H16">
        <f t="shared" si="7"/>
        <v>9.8497646231470912E-4</v>
      </c>
    </row>
    <row r="17" spans="1:8">
      <c r="A17">
        <v>15</v>
      </c>
      <c r="B17">
        <f t="shared" si="1"/>
        <v>3.8477689041935131E-2</v>
      </c>
      <c r="C17">
        <f t="shared" si="2"/>
        <v>0.333268684275764</v>
      </c>
      <c r="D17">
        <f t="shared" si="3"/>
        <v>0.5</v>
      </c>
      <c r="E17">
        <f t="shared" si="4"/>
        <v>0.60000375671845496</v>
      </c>
      <c r="F17">
        <f t="shared" si="5"/>
        <v>0.70949621038702915</v>
      </c>
      <c r="G17">
        <f t="shared" si="6"/>
        <v>0.40285557014204826</v>
      </c>
      <c r="H17">
        <f t="shared" si="7"/>
        <v>3.9360251347335803E-3</v>
      </c>
    </row>
    <row r="18" spans="1:8">
      <c r="A18">
        <v>16</v>
      </c>
      <c r="B18">
        <f t="shared" si="1"/>
        <v>3.6997156487927278E-2</v>
      </c>
      <c r="C18">
        <f t="shared" si="2"/>
        <v>0.33330100253529776</v>
      </c>
      <c r="D18">
        <f t="shared" si="3"/>
        <v>0.5</v>
      </c>
      <c r="E18">
        <f t="shared" si="4"/>
        <v>0.59999812160549015</v>
      </c>
      <c r="F18">
        <f t="shared" si="5"/>
        <v>0.61833401350042083</v>
      </c>
      <c r="G18">
        <f t="shared" si="6"/>
        <v>0.84197035911650731</v>
      </c>
      <c r="H18">
        <f t="shared" si="7"/>
        <v>1.5682131363489303E-2</v>
      </c>
    </row>
    <row r="19" spans="1:8">
      <c r="A19">
        <v>17</v>
      </c>
      <c r="B19">
        <f t="shared" si="1"/>
        <v>3.5628366899735101E-2</v>
      </c>
      <c r="C19">
        <f t="shared" si="2"/>
        <v>0.33331716636639475</v>
      </c>
      <c r="D19">
        <f t="shared" si="3"/>
        <v>0.5</v>
      </c>
      <c r="E19">
        <f t="shared" si="4"/>
        <v>0.600000939188434</v>
      </c>
      <c r="F19">
        <f t="shared" si="5"/>
        <v>0.70799118374664671</v>
      </c>
      <c r="G19">
        <f t="shared" si="6"/>
        <v>0.46569695720004461</v>
      </c>
      <c r="H19">
        <f t="shared" si="7"/>
        <v>6.1744808477550275E-2</v>
      </c>
    </row>
    <row r="20" spans="1:8">
      <c r="A20">
        <v>18</v>
      </c>
      <c r="B20">
        <f t="shared" si="1"/>
        <v>3.4358986371792959E-2</v>
      </c>
      <c r="C20">
        <f t="shared" si="2"/>
        <v>0.33332524945780784</v>
      </c>
      <c r="D20">
        <f t="shared" si="3"/>
        <v>0.5</v>
      </c>
      <c r="E20">
        <f t="shared" si="4"/>
        <v>0.5999995304035779</v>
      </c>
      <c r="F20">
        <f t="shared" si="5"/>
        <v>0.62021900245100592</v>
      </c>
      <c r="G20">
        <f t="shared" si="6"/>
        <v>0.87088155439132542</v>
      </c>
      <c r="H20">
        <f t="shared" si="7"/>
        <v>0.23172954841448365</v>
      </c>
    </row>
    <row r="21" spans="1:8">
      <c r="A21">
        <v>19</v>
      </c>
      <c r="B21">
        <f t="shared" si="1"/>
        <v>3.3178446427295907E-2</v>
      </c>
      <c r="C21">
        <f t="shared" si="2"/>
        <v>0.33332929129754701</v>
      </c>
      <c r="D21">
        <f t="shared" si="3"/>
        <v>0.5</v>
      </c>
      <c r="E21">
        <f t="shared" si="4"/>
        <v>0.60000023479765974</v>
      </c>
      <c r="F21">
        <f t="shared" si="5"/>
        <v>0.70664217434905507</v>
      </c>
      <c r="G21">
        <f t="shared" si="6"/>
        <v>0.39356405414296014</v>
      </c>
      <c r="H21">
        <f t="shared" si="7"/>
        <v>0.71212385922441246</v>
      </c>
    </row>
    <row r="22" spans="1:8">
      <c r="A22">
        <v>20</v>
      </c>
      <c r="B22">
        <f t="shared" si="1"/>
        <v>3.2077637119966959E-2</v>
      </c>
      <c r="C22">
        <f t="shared" si="2"/>
        <v>0.33333131229093316</v>
      </c>
      <c r="D22">
        <f t="shared" si="3"/>
        <v>0.5</v>
      </c>
      <c r="E22">
        <f t="shared" si="4"/>
        <v>0.59999988260103232</v>
      </c>
      <c r="F22">
        <f t="shared" si="5"/>
        <v>0.62189703534088414</v>
      </c>
      <c r="G22">
        <f t="shared" si="6"/>
        <v>0.8353498630033106</v>
      </c>
      <c r="H22">
        <f t="shared" si="7"/>
        <v>0.82001387339096654</v>
      </c>
    </row>
    <row r="23" spans="1:8">
      <c r="A23">
        <v>21</v>
      </c>
      <c r="B23">
        <f t="shared" si="1"/>
        <v>3.1048662316766677E-2</v>
      </c>
      <c r="C23">
        <f t="shared" si="2"/>
        <v>0.33333232280600633</v>
      </c>
      <c r="D23">
        <f t="shared" si="3"/>
        <v>0.5</v>
      </c>
      <c r="E23">
        <f t="shared" si="4"/>
        <v>0.60000005869944939</v>
      </c>
      <c r="F23">
        <f t="shared" si="5"/>
        <v>0.70542333832530968</v>
      </c>
      <c r="G23">
        <f t="shared" si="6"/>
        <v>0.48139164284281283</v>
      </c>
      <c r="H23">
        <f t="shared" si="7"/>
        <v>0.59036448334924174</v>
      </c>
    </row>
    <row r="24" spans="1:8">
      <c r="A24">
        <v>22</v>
      </c>
      <c r="B24">
        <f t="shared" si="1"/>
        <v>3.0084642885106067E-2</v>
      </c>
      <c r="C24">
        <f t="shared" si="2"/>
        <v>0.33333282806813808</v>
      </c>
      <c r="D24">
        <f t="shared" si="3"/>
        <v>0.5</v>
      </c>
      <c r="E24">
        <f t="shared" si="4"/>
        <v>0.59999997065026667</v>
      </c>
      <c r="F24">
        <f t="shared" si="5"/>
        <v>0.62340375621385602</v>
      </c>
      <c r="G24">
        <f t="shared" si="6"/>
        <v>0.87378805165368689</v>
      </c>
      <c r="H24">
        <f t="shared" si="7"/>
        <v>0.96733704059609849</v>
      </c>
    </row>
    <row r="25" spans="1:8">
      <c r="A25">
        <v>23</v>
      </c>
      <c r="B25">
        <f t="shared" si="1"/>
        <v>2.9179557147581706E-2</v>
      </c>
      <c r="C25">
        <f t="shared" si="2"/>
        <v>0.33333308070035284</v>
      </c>
      <c r="D25">
        <f t="shared" si="3"/>
        <v>0.5</v>
      </c>
      <c r="E25">
        <f t="shared" si="4"/>
        <v>0.60000001467486452</v>
      </c>
      <c r="F25">
        <f t="shared" si="5"/>
        <v>0.70431453885693351</v>
      </c>
      <c r="G25">
        <f t="shared" si="6"/>
        <v>0.38598872354329244</v>
      </c>
      <c r="H25">
        <f t="shared" si="7"/>
        <v>0.12638436194752239</v>
      </c>
    </row>
    <row r="26" spans="1:8">
      <c r="A26">
        <v>24</v>
      </c>
      <c r="B26">
        <f t="shared" si="1"/>
        <v>2.8328110592252719E-2</v>
      </c>
      <c r="C26">
        <f t="shared" si="2"/>
        <v>0.33333320701674735</v>
      </c>
      <c r="D26">
        <f t="shared" si="3"/>
        <v>0.5</v>
      </c>
      <c r="E26">
        <f t="shared" si="4"/>
        <v>0.59999999266256721</v>
      </c>
      <c r="F26">
        <f t="shared" si="5"/>
        <v>0.62476670763503583</v>
      </c>
      <c r="G26">
        <f t="shared" si="6"/>
        <v>0.82950500094249269</v>
      </c>
      <c r="H26">
        <f t="shared" si="7"/>
        <v>0.44164542001056017</v>
      </c>
    </row>
    <row r="27" spans="1:8">
      <c r="A27">
        <v>25</v>
      </c>
      <c r="B27">
        <f t="shared" si="1"/>
        <v>2.7525628742525819E-2</v>
      </c>
      <c r="C27">
        <f t="shared" si="2"/>
        <v>0.33333327017501635</v>
      </c>
      <c r="D27">
        <f t="shared" si="3"/>
        <v>0.5</v>
      </c>
      <c r="E27">
        <f t="shared" si="4"/>
        <v>0.60000000366871631</v>
      </c>
      <c r="F27">
        <f t="shared" si="5"/>
        <v>0.70329980599774045</v>
      </c>
      <c r="G27">
        <f t="shared" si="6"/>
        <v>0.49499259023860764</v>
      </c>
      <c r="H27">
        <f t="shared" si="7"/>
        <v>0.98637897197702429</v>
      </c>
    </row>
    <row r="28" spans="1:8">
      <c r="A28">
        <v>26</v>
      </c>
      <c r="B28">
        <f t="shared" si="1"/>
        <v>2.6767968504854453E-2</v>
      </c>
      <c r="C28">
        <f t="shared" si="2"/>
        <v>0.33333330175416886</v>
      </c>
      <c r="D28">
        <f t="shared" si="3"/>
        <v>0.5</v>
      </c>
      <c r="E28">
        <f t="shared" si="4"/>
        <v>0.59999999816564187</v>
      </c>
      <c r="F28">
        <f t="shared" si="5"/>
        <v>0.62600756664384327</v>
      </c>
      <c r="G28">
        <f t="shared" si="6"/>
        <v>0.87491224046618532</v>
      </c>
      <c r="H28">
        <f t="shared" si="7"/>
        <v>5.3741982474292092E-2</v>
      </c>
    </row>
    <row r="29" spans="1:8">
      <c r="A29">
        <v>27</v>
      </c>
      <c r="B29">
        <f t="shared" si="1"/>
        <v>2.6051444366977573E-2</v>
      </c>
      <c r="C29">
        <f t="shared" si="2"/>
        <v>0.33333331754374962</v>
      </c>
      <c r="D29">
        <f t="shared" si="3"/>
        <v>0.5</v>
      </c>
      <c r="E29">
        <f t="shared" si="4"/>
        <v>0.60000000091717909</v>
      </c>
      <c r="F29">
        <f t="shared" si="5"/>
        <v>0.70236627944549213</v>
      </c>
      <c r="G29">
        <f t="shared" si="6"/>
        <v>0.38304284182018827</v>
      </c>
      <c r="H29">
        <f t="shared" si="7"/>
        <v>0.20341512717609991</v>
      </c>
    </row>
    <row r="30" spans="1:8">
      <c r="A30">
        <v>28</v>
      </c>
      <c r="B30">
        <f t="shared" si="1"/>
        <v>2.5372766613371844E-2</v>
      </c>
      <c r="C30">
        <f t="shared" si="2"/>
        <v>0.33333332543854111</v>
      </c>
      <c r="D30">
        <f t="shared" si="3"/>
        <v>0.5</v>
      </c>
      <c r="E30">
        <f t="shared" si="4"/>
        <v>0.59999999954141037</v>
      </c>
      <c r="F30">
        <f t="shared" si="5"/>
        <v>0.62714366683016698</v>
      </c>
      <c r="G30">
        <f t="shared" si="6"/>
        <v>0.82712358102675865</v>
      </c>
      <c r="H30">
        <f t="shared" si="7"/>
        <v>0.64814965284812409</v>
      </c>
    </row>
    <row r="31" spans="1:8">
      <c r="A31">
        <v>29</v>
      </c>
      <c r="B31">
        <f t="shared" si="1"/>
        <v>2.4728989327755208E-2</v>
      </c>
      <c r="C31">
        <f t="shared" si="2"/>
        <v>0.33333332938593713</v>
      </c>
      <c r="D31">
        <f t="shared" si="3"/>
        <v>0.5</v>
      </c>
      <c r="E31">
        <f t="shared" si="4"/>
        <v>0.60000000022929478</v>
      </c>
      <c r="F31">
        <f t="shared" si="5"/>
        <v>0.70150346395493857</v>
      </c>
      <c r="G31">
        <f t="shared" si="6"/>
        <v>0.50046556957680388</v>
      </c>
      <c r="H31">
        <f t="shared" si="7"/>
        <v>0.91220672144392123</v>
      </c>
    </row>
    <row r="32" spans="1:8">
      <c r="A32">
        <v>30</v>
      </c>
      <c r="B32">
        <f t="shared" si="1"/>
        <v>2.4117466414582976E-2</v>
      </c>
      <c r="C32">
        <f t="shared" si="2"/>
        <v>0.33333333135963528</v>
      </c>
      <c r="D32">
        <f t="shared" si="3"/>
        <v>0.5</v>
      </c>
      <c r="E32">
        <f t="shared" si="4"/>
        <v>0.59999999988535258</v>
      </c>
      <c r="F32">
        <f t="shared" si="5"/>
        <v>0.62818906204248226</v>
      </c>
      <c r="G32">
        <f t="shared" si="6"/>
        <v>0.87499924135739204</v>
      </c>
      <c r="H32">
        <f t="shared" si="7"/>
        <v>0.3203424751858141</v>
      </c>
    </row>
    <row r="33" spans="1:8">
      <c r="A33">
        <v>31</v>
      </c>
      <c r="B33">
        <f t="shared" si="1"/>
        <v>2.3535814228324438E-2</v>
      </c>
      <c r="C33">
        <f t="shared" si="2"/>
        <v>0.33333333234648432</v>
      </c>
      <c r="D33">
        <f t="shared" si="3"/>
        <v>0.5</v>
      </c>
      <c r="E33">
        <f t="shared" si="4"/>
        <v>0.60000000005732368</v>
      </c>
      <c r="F33">
        <f t="shared" si="5"/>
        <v>0.70070269311800593</v>
      </c>
      <c r="G33">
        <f t="shared" si="6"/>
        <v>0.38281449143483154</v>
      </c>
      <c r="H33">
        <f t="shared" si="7"/>
        <v>0.87089269511056067</v>
      </c>
    </row>
    <row r="34" spans="1:8">
      <c r="A34">
        <v>32</v>
      </c>
      <c r="B34">
        <f t="shared" si="1"/>
        <v>2.2981879676934238E-2</v>
      </c>
      <c r="C34">
        <f t="shared" si="2"/>
        <v>0.33333333283990885</v>
      </c>
      <c r="D34">
        <f t="shared" si="3"/>
        <v>0.5</v>
      </c>
      <c r="E34">
        <f t="shared" si="4"/>
        <v>0.59999999997133813</v>
      </c>
      <c r="F34">
        <f t="shared" si="5"/>
        <v>0.62915528692553868</v>
      </c>
      <c r="G34">
        <f t="shared" si="6"/>
        <v>0.82693644803812993</v>
      </c>
      <c r="H34">
        <f t="shared" si="7"/>
        <v>0.44975443485449873</v>
      </c>
    </row>
    <row r="35" spans="1:8">
      <c r="A35">
        <v>33</v>
      </c>
      <c r="B35">
        <f t="shared" si="1"/>
        <v>2.2453712883449155E-2</v>
      </c>
      <c r="C35">
        <f t="shared" si="2"/>
        <v>0.33333333308662111</v>
      </c>
      <c r="D35">
        <f t="shared" si="3"/>
        <v>0.5</v>
      </c>
      <c r="E35">
        <f t="shared" si="4"/>
        <v>0.60000000001433096</v>
      </c>
      <c r="F35">
        <f t="shared" si="5"/>
        <v>0.69995673557754534</v>
      </c>
      <c r="G35">
        <f t="shared" si="6"/>
        <v>0.5008939563047391</v>
      </c>
      <c r="H35">
        <f t="shared" si="7"/>
        <v>0.98990153273283676</v>
      </c>
    </row>
    <row r="36" spans="1:8">
      <c r="A36">
        <v>34</v>
      </c>
      <c r="B36">
        <f t="shared" si="1"/>
        <v>2.1949543661196787E-2</v>
      </c>
      <c r="C36">
        <f t="shared" si="2"/>
        <v>0.33333333320997727</v>
      </c>
      <c r="D36">
        <f t="shared" si="3"/>
        <v>0.5</v>
      </c>
      <c r="E36">
        <f t="shared" si="4"/>
        <v>0.59999999999283449</v>
      </c>
      <c r="F36">
        <f t="shared" si="5"/>
        <v>0.63005191169151487</v>
      </c>
      <c r="G36">
        <f t="shared" si="6"/>
        <v>0.87499720294743832</v>
      </c>
      <c r="H36">
        <f t="shared" si="7"/>
        <v>3.9985952904069075E-2</v>
      </c>
    </row>
    <row r="37" spans="1:8">
      <c r="A37">
        <v>35</v>
      </c>
      <c r="B37">
        <f t="shared" si="1"/>
        <v>2.1467761194262001E-2</v>
      </c>
      <c r="C37">
        <f t="shared" si="2"/>
        <v>0.33333333327165532</v>
      </c>
      <c r="D37">
        <f t="shared" si="3"/>
        <v>0.5</v>
      </c>
      <c r="E37">
        <f t="shared" si="4"/>
        <v>0.60000000000358278</v>
      </c>
      <c r="F37">
        <f t="shared" si="5"/>
        <v>0.69925950079614729</v>
      </c>
      <c r="G37">
        <f t="shared" si="6"/>
        <v>0.38281984223559218</v>
      </c>
      <c r="H37">
        <f t="shared" si="7"/>
        <v>0.15354830589769058</v>
      </c>
    </row>
    <row r="38" spans="1:8">
      <c r="A38">
        <v>36</v>
      </c>
      <c r="B38">
        <f t="shared" si="1"/>
        <v>2.1006896423568139E-2</v>
      </c>
      <c r="C38">
        <f t="shared" si="2"/>
        <v>0.33333333330249437</v>
      </c>
      <c r="D38">
        <f t="shared" si="3"/>
        <v>0.5</v>
      </c>
      <c r="E38">
        <f t="shared" si="4"/>
        <v>0.59999999999820852</v>
      </c>
      <c r="F38">
        <f t="shared" si="5"/>
        <v>0.63088695402741057</v>
      </c>
      <c r="G38">
        <f t="shared" si="6"/>
        <v>0.82694083719207978</v>
      </c>
      <c r="H38">
        <f t="shared" si="7"/>
        <v>0.51988489461455933</v>
      </c>
    </row>
    <row r="39" spans="1:8">
      <c r="A39">
        <v>37</v>
      </c>
      <c r="B39">
        <f t="shared" si="1"/>
        <v>2.0565606726217621E-2</v>
      </c>
      <c r="C39">
        <f t="shared" si="2"/>
        <v>0.33333333331791387</v>
      </c>
      <c r="D39">
        <f t="shared" si="3"/>
        <v>0.5</v>
      </c>
      <c r="E39">
        <f t="shared" si="4"/>
        <v>0.60000000000089582</v>
      </c>
      <c r="F39">
        <f t="shared" si="5"/>
        <v>0.69860581579627945</v>
      </c>
      <c r="G39">
        <f t="shared" si="6"/>
        <v>0.50088391141649691</v>
      </c>
      <c r="H39">
        <f t="shared" si="7"/>
        <v>0.99841836386467153</v>
      </c>
    </row>
    <row r="40" spans="1:8">
      <c r="A40">
        <v>38</v>
      </c>
      <c r="B40">
        <f t="shared" si="1"/>
        <v>2.0142662546200174E-2</v>
      </c>
      <c r="C40">
        <f t="shared" si="2"/>
        <v>0.33333333332562365</v>
      </c>
      <c r="D40">
        <f t="shared" si="3"/>
        <v>0.5</v>
      </c>
      <c r="E40">
        <f t="shared" si="4"/>
        <v>0.59999999999955211</v>
      </c>
      <c r="F40">
        <f t="shared" si="5"/>
        <v>0.63166718979568293</v>
      </c>
      <c r="G40">
        <f t="shared" si="6"/>
        <v>0.8749972654521273</v>
      </c>
      <c r="H40">
        <f t="shared" si="7"/>
        <v>6.3165382498555651E-3</v>
      </c>
    </row>
    <row r="41" spans="1:8">
      <c r="A41">
        <v>39</v>
      </c>
      <c r="B41">
        <f t="shared" si="1"/>
        <v>1.9736935691750078E-2</v>
      </c>
      <c r="C41">
        <f t="shared" si="2"/>
        <v>0.33333333332947851</v>
      </c>
      <c r="D41">
        <f t="shared" si="3"/>
        <v>0.5</v>
      </c>
      <c r="E41">
        <f t="shared" si="4"/>
        <v>0.60000000000022391</v>
      </c>
      <c r="F41">
        <f t="shared" si="5"/>
        <v>0.69799125339392287</v>
      </c>
      <c r="G41">
        <f t="shared" si="6"/>
        <v>0.38281967816199369</v>
      </c>
      <c r="H41">
        <f t="shared" si="7"/>
        <v>2.5106558377574705E-2</v>
      </c>
    </row>
    <row r="42" spans="1:8">
      <c r="A42">
        <v>40</v>
      </c>
      <c r="B42">
        <f t="shared" si="1"/>
        <v>1.93473890612498E-2</v>
      </c>
      <c r="C42">
        <f t="shared" si="2"/>
        <v>0.33333333333140586</v>
      </c>
      <c r="D42">
        <f t="shared" si="3"/>
        <v>0.5</v>
      </c>
      <c r="E42">
        <f t="shared" si="4"/>
        <v>0.59999999999988807</v>
      </c>
      <c r="F42">
        <f t="shared" si="5"/>
        <v>0.63239839073851034</v>
      </c>
      <c r="G42">
        <f t="shared" si="6"/>
        <v>0.82694070260879438</v>
      </c>
      <c r="H42">
        <f t="shared" si="7"/>
        <v>9.7904876416032557E-2</v>
      </c>
    </row>
    <row r="43" spans="1:8">
      <c r="A43">
        <v>41</v>
      </c>
      <c r="B43">
        <f t="shared" si="1"/>
        <v>1.8973067597762433E-2</v>
      </c>
      <c r="C43">
        <f t="shared" si="2"/>
        <v>0.33333333333236953</v>
      </c>
      <c r="D43">
        <f t="shared" si="3"/>
        <v>0.5</v>
      </c>
      <c r="E43">
        <f t="shared" si="4"/>
        <v>0.60000000000005604</v>
      </c>
      <c r="F43">
        <f t="shared" si="5"/>
        <v>0.69741199838955825</v>
      </c>
      <c r="G43">
        <f t="shared" si="6"/>
        <v>0.50088421942183758</v>
      </c>
      <c r="H43">
        <f t="shared" si="7"/>
        <v>0.35327804635997584</v>
      </c>
    </row>
    <row r="44" spans="1:8">
      <c r="A44">
        <v>42</v>
      </c>
      <c r="B44">
        <f t="shared" si="1"/>
        <v>1.861309030369317E-2</v>
      </c>
      <c r="C44">
        <f t="shared" si="2"/>
        <v>0.33333333333285137</v>
      </c>
      <c r="D44">
        <f t="shared" si="3"/>
        <v>0.5</v>
      </c>
      <c r="E44">
        <f t="shared" si="4"/>
        <v>0.599999999999972</v>
      </c>
      <c r="F44">
        <f t="shared" si="5"/>
        <v>0.63308550867552316</v>
      </c>
      <c r="G44">
        <f t="shared" si="6"/>
        <v>0.87499726354604912</v>
      </c>
      <c r="H44">
        <f t="shared" si="7"/>
        <v>0.91389067328021845</v>
      </c>
    </row>
    <row r="45" spans="1:8">
      <c r="A45">
        <v>43</v>
      </c>
      <c r="B45">
        <f t="shared" si="1"/>
        <v>1.8266643173039734E-2</v>
      </c>
      <c r="C45">
        <f t="shared" si="2"/>
        <v>0.33333333333309229</v>
      </c>
      <c r="D45">
        <f t="shared" si="3"/>
        <v>0.5</v>
      </c>
      <c r="E45">
        <f t="shared" si="4"/>
        <v>0.60000000000001408</v>
      </c>
      <c r="F45">
        <f t="shared" si="5"/>
        <v>0.69686474214173177</v>
      </c>
      <c r="G45">
        <f t="shared" si="6"/>
        <v>0.38281968316541243</v>
      </c>
      <c r="H45">
        <f t="shared" si="7"/>
        <v>0.3147780422865899</v>
      </c>
    </row>
    <row r="46" spans="1:8">
      <c r="A46">
        <v>44</v>
      </c>
      <c r="B46">
        <f t="shared" si="1"/>
        <v>1.7932972920228576E-2</v>
      </c>
      <c r="C46">
        <f t="shared" si="2"/>
        <v>0.33333333333321274</v>
      </c>
      <c r="D46">
        <f t="shared" si="3"/>
        <v>0.5</v>
      </c>
      <c r="E46">
        <f t="shared" si="4"/>
        <v>0.59999999999999287</v>
      </c>
      <c r="F46">
        <f t="shared" si="5"/>
        <v>0.63373281990440833</v>
      </c>
      <c r="G46">
        <f t="shared" si="6"/>
        <v>0.82694070671290987</v>
      </c>
      <c r="H46">
        <f t="shared" si="7"/>
        <v>0.86277130552324688</v>
      </c>
    </row>
    <row r="47" spans="1:8">
      <c r="A47">
        <v>45</v>
      </c>
      <c r="B47">
        <f t="shared" si="1"/>
        <v>1.7611381402470924E-2</v>
      </c>
      <c r="C47">
        <f t="shared" si="2"/>
        <v>0.33333333333327309</v>
      </c>
      <c r="D47">
        <f t="shared" si="3"/>
        <v>0.5</v>
      </c>
      <c r="E47">
        <f t="shared" si="4"/>
        <v>0.60000000000000364</v>
      </c>
      <c r="F47">
        <f t="shared" si="5"/>
        <v>0.69634659864124526</v>
      </c>
      <c r="G47">
        <f t="shared" si="6"/>
        <v>0.50088421002922068</v>
      </c>
      <c r="H47">
        <f t="shared" si="7"/>
        <v>0.47358791955583629</v>
      </c>
    </row>
    <row r="48" spans="1:8">
      <c r="A48">
        <v>46</v>
      </c>
      <c r="B48">
        <f t="shared" si="1"/>
        <v>1.7301220647567627E-2</v>
      </c>
      <c r="C48">
        <f t="shared" si="2"/>
        <v>0.33333333333330323</v>
      </c>
      <c r="D48">
        <f t="shared" si="3"/>
        <v>0.5</v>
      </c>
      <c r="E48">
        <f t="shared" si="4"/>
        <v>0.5999999999999982</v>
      </c>
      <c r="F48">
        <f t="shared" si="5"/>
        <v>0.63434403960604124</v>
      </c>
      <c r="G48">
        <f t="shared" si="6"/>
        <v>0.87499726360418473</v>
      </c>
      <c r="H48">
        <f t="shared" si="7"/>
        <v>0.99720960802644398</v>
      </c>
    </row>
    <row r="49" spans="1:8">
      <c r="A49">
        <v>47</v>
      </c>
      <c r="B49">
        <f t="shared" si="1"/>
        <v>1.7001888411671807E-2</v>
      </c>
      <c r="C49">
        <f t="shared" si="2"/>
        <v>0.33333333333331822</v>
      </c>
      <c r="D49">
        <f t="shared" si="3"/>
        <v>0.5</v>
      </c>
      <c r="E49">
        <f t="shared" si="4"/>
        <v>0.60000000000000098</v>
      </c>
      <c r="F49">
        <f t="shared" si="5"/>
        <v>0.69585503706699126</v>
      </c>
      <c r="G49">
        <f t="shared" si="6"/>
        <v>0.38281968301280761</v>
      </c>
      <c r="H49">
        <f t="shared" si="7"/>
        <v>1.1130422744759724E-2</v>
      </c>
    </row>
    <row r="50" spans="1:8">
      <c r="A50">
        <v>48</v>
      </c>
      <c r="B50">
        <f t="shared" si="1"/>
        <v>1.6712824202108865E-2</v>
      </c>
      <c r="C50">
        <f t="shared" si="2"/>
        <v>0.33333333333332582</v>
      </c>
      <c r="D50">
        <f t="shared" si="3"/>
        <v>0.5</v>
      </c>
      <c r="E50">
        <f t="shared" si="4"/>
        <v>0.59999999999999953</v>
      </c>
      <c r="F50">
        <f t="shared" si="5"/>
        <v>0.63492241336646249</v>
      </c>
      <c r="G50">
        <f t="shared" si="6"/>
        <v>0.82694070658773378</v>
      </c>
      <c r="H50">
        <f t="shared" si="7"/>
        <v>4.4026145737130637E-2</v>
      </c>
    </row>
    <row r="51" spans="1:8">
      <c r="A51">
        <v>49</v>
      </c>
      <c r="B51">
        <f t="shared" si="1"/>
        <v>1.643350570929827E-2</v>
      </c>
      <c r="C51">
        <f t="shared" si="2"/>
        <v>0.3333333333333296</v>
      </c>
      <c r="D51">
        <f t="shared" si="3"/>
        <v>0.5</v>
      </c>
      <c r="E51">
        <f t="shared" si="4"/>
        <v>0.60000000000000031</v>
      </c>
      <c r="F51">
        <f t="shared" si="5"/>
        <v>0.69538782711410829</v>
      </c>
      <c r="G51">
        <f t="shared" si="6"/>
        <v>0.50088421031569685</v>
      </c>
      <c r="H51">
        <f t="shared" si="7"/>
        <v>0.16835137691465429</v>
      </c>
    </row>
    <row r="52" spans="1:8">
      <c r="A52">
        <v>50</v>
      </c>
      <c r="B52">
        <f t="shared" si="1"/>
        <v>1.6163445599400732E-2</v>
      </c>
      <c r="C52">
        <f t="shared" si="2"/>
        <v>0.33333333333333148</v>
      </c>
      <c r="D52">
        <f t="shared" si="3"/>
        <v>0.5</v>
      </c>
      <c r="E52">
        <f t="shared" si="4"/>
        <v>0.59999999999999987</v>
      </c>
      <c r="F52">
        <f t="shared" si="5"/>
        <v>0.63547079104688209</v>
      </c>
      <c r="G52">
        <f t="shared" si="6"/>
        <v>0.87499726360241159</v>
      </c>
      <c r="H52">
        <f t="shared" si="7"/>
        <v>0.56003676322237717</v>
      </c>
    </row>
    <row r="53" spans="1:8">
      <c r="H53">
        <f t="shared" si="7"/>
        <v>0.98558234824712088</v>
      </c>
    </row>
    <row r="54" spans="1:8">
      <c r="H54">
        <f t="shared" si="7"/>
        <v>5.6839132283247301E-2</v>
      </c>
    </row>
    <row r="55" spans="1:8">
      <c r="H55">
        <f t="shared" si="7"/>
        <v>0.21443378129813925</v>
      </c>
    </row>
    <row r="56" spans="1:8">
      <c r="H56">
        <f t="shared" si="7"/>
        <v>0.67380773894528412</v>
      </c>
    </row>
    <row r="57" spans="1:8">
      <c r="H57">
        <f t="shared" si="7"/>
        <v>0.8791634795309119</v>
      </c>
    </row>
    <row r="58" spans="1:8">
      <c r="H58">
        <f t="shared" si="7"/>
        <v>0.42494022316004704</v>
      </c>
    </row>
    <row r="59" spans="1:8">
      <c r="H59">
        <f t="shared" si="7"/>
        <v>0.97746411960294599</v>
      </c>
    </row>
    <row r="60" spans="1:8">
      <c r="H60">
        <f t="shared" si="7"/>
        <v>8.8112057967134741E-2</v>
      </c>
    </row>
    <row r="61" spans="1:8">
      <c r="H61">
        <f t="shared" si="7"/>
        <v>0.32139329283172413</v>
      </c>
    </row>
    <row r="62" spans="1:8">
      <c r="H62">
        <f t="shared" si="7"/>
        <v>0.872398576618023</v>
      </c>
    </row>
    <row r="63" spans="1:8">
      <c r="H63">
        <f t="shared" si="7"/>
        <v>0.44527720053148179</v>
      </c>
    </row>
    <row r="64" spans="1:8">
      <c r="H64">
        <f t="shared" si="7"/>
        <v>0.98802166087331333</v>
      </c>
    </row>
    <row r="65" spans="8:8">
      <c r="H65">
        <f t="shared" si="7"/>
        <v>4.7339434073811013E-2</v>
      </c>
    </row>
    <row r="66" spans="8:8">
      <c r="H66">
        <f t="shared" si="7"/>
        <v>0.18039364822152926</v>
      </c>
    </row>
    <row r="67" spans="8:8">
      <c r="H67">
        <f t="shared" si="7"/>
        <v>0.59140711961142567</v>
      </c>
    </row>
    <row r="68" spans="8:8">
      <c r="H68">
        <f t="shared" ref="H68:H131" si="8">H$1*H67*(1-H67)</f>
        <v>0.96657895393737003</v>
      </c>
    </row>
    <row r="69" spans="8:8">
      <c r="H69">
        <f t="shared" si="8"/>
        <v>0.12921631897083813</v>
      </c>
    </row>
    <row r="70" spans="8:8">
      <c r="H70">
        <f t="shared" si="8"/>
        <v>0.45007784752985897</v>
      </c>
    </row>
    <row r="71" spans="8:8">
      <c r="H71">
        <f t="shared" si="8"/>
        <v>0.99003111477099182</v>
      </c>
    </row>
    <row r="72" spans="8:8">
      <c r="H72">
        <f t="shared" si="8"/>
        <v>3.9478026225196187E-2</v>
      </c>
    </row>
    <row r="73" spans="8:8">
      <c r="H73">
        <f t="shared" si="8"/>
        <v>0.15167804668223564</v>
      </c>
    </row>
    <row r="74" spans="8:8">
      <c r="H74">
        <f t="shared" si="8"/>
        <v>0.51468726734758874</v>
      </c>
    </row>
    <row r="75" spans="8:8">
      <c r="H75">
        <f t="shared" si="8"/>
        <v>0.99913713671144178</v>
      </c>
    </row>
    <row r="76" spans="8:8">
      <c r="H76">
        <f t="shared" si="8"/>
        <v>3.4484750220139314E-3</v>
      </c>
    </row>
    <row r="77" spans="8:8">
      <c r="H77">
        <f t="shared" si="8"/>
        <v>1.3746332168145909E-2</v>
      </c>
    </row>
    <row r="78" spans="8:8">
      <c r="H78">
        <f t="shared" si="8"/>
        <v>5.4229482080275622E-2</v>
      </c>
    </row>
    <row r="79" spans="8:8">
      <c r="H79">
        <f t="shared" si="8"/>
        <v>0.20515458141432275</v>
      </c>
    </row>
    <row r="80" spans="8:8">
      <c r="H80">
        <f t="shared" si="8"/>
        <v>0.65226471655614704</v>
      </c>
    </row>
    <row r="81" spans="8:8">
      <c r="H81">
        <f t="shared" si="8"/>
        <v>0.90726182436830483</v>
      </c>
    </row>
    <row r="82" spans="8:8">
      <c r="H82">
        <f t="shared" si="8"/>
        <v>0.33655122564880013</v>
      </c>
    </row>
    <row r="83" spans="8:8">
      <c r="H83">
        <f t="shared" si="8"/>
        <v>0.89313799265236216</v>
      </c>
    </row>
    <row r="84" spans="8:8">
      <c r="H84">
        <f t="shared" si="8"/>
        <v>0.38177007493308496</v>
      </c>
    </row>
    <row r="85" spans="8:8">
      <c r="H85">
        <f t="shared" si="8"/>
        <v>0.94408673927468656</v>
      </c>
    </row>
    <row r="86" spans="8:8">
      <c r="H86">
        <f t="shared" si="8"/>
        <v>0.21114787200150625</v>
      </c>
    </row>
    <row r="87" spans="8:8">
      <c r="H87">
        <f t="shared" si="8"/>
        <v>0.66625779260296714</v>
      </c>
    </row>
    <row r="88" spans="8:8">
      <c r="H88">
        <f t="shared" si="8"/>
        <v>0.88943338559515506</v>
      </c>
    </row>
    <row r="89" spans="8:8">
      <c r="H89">
        <f t="shared" si="8"/>
        <v>0.39336655273558113</v>
      </c>
    </row>
    <row r="90" spans="8:8">
      <c r="H90">
        <f t="shared" si="8"/>
        <v>0.95451723169802549</v>
      </c>
    </row>
    <row r="91" spans="8:8">
      <c r="H91">
        <f t="shared" si="8"/>
        <v>0.17365634435825364</v>
      </c>
    </row>
    <row r="92" spans="8:8">
      <c r="H92">
        <f t="shared" si="8"/>
        <v>0.57399927368952508</v>
      </c>
    </row>
    <row r="93" spans="8:8">
      <c r="H93">
        <f t="shared" si="8"/>
        <v>0.97809642997369106</v>
      </c>
    </row>
    <row r="94" spans="8:8">
      <c r="H94">
        <f t="shared" si="8"/>
        <v>8.5695214585646079E-2</v>
      </c>
    </row>
    <row r="95" spans="8:8">
      <c r="H95">
        <f t="shared" si="8"/>
        <v>0.31340617913106461</v>
      </c>
    </row>
    <row r="96" spans="8:8">
      <c r="H96">
        <f t="shared" si="8"/>
        <v>0.86073098405412662</v>
      </c>
    </row>
    <row r="97" spans="8:8">
      <c r="H97">
        <f t="shared" si="8"/>
        <v>0.47949262857336578</v>
      </c>
    </row>
    <row r="98" spans="8:8">
      <c r="H98">
        <f t="shared" si="8"/>
        <v>0.99831779086868011</v>
      </c>
    </row>
    <row r="99" spans="8:8">
      <c r="H99">
        <f t="shared" si="8"/>
        <v>6.7175172150335735E-3</v>
      </c>
    </row>
    <row r="100" spans="8:8">
      <c r="H100">
        <f t="shared" si="8"/>
        <v>2.6689568709997204E-2</v>
      </c>
    </row>
    <row r="101" spans="8:8">
      <c r="H101">
        <f t="shared" si="8"/>
        <v>0.10390894252828617</v>
      </c>
    </row>
    <row r="102" spans="8:8">
      <c r="H102">
        <f t="shared" si="8"/>
        <v>0.37244749676375793</v>
      </c>
    </row>
    <row r="103" spans="8:8">
      <c r="H103">
        <f t="shared" si="8"/>
        <v>0.93492143567267394</v>
      </c>
    </row>
    <row r="104" spans="8:8">
      <c r="H104">
        <f t="shared" si="8"/>
        <v>0.24337337916968058</v>
      </c>
    </row>
    <row r="105" spans="8:8">
      <c r="H105">
        <f t="shared" si="8"/>
        <v>0.73657110992484587</v>
      </c>
    </row>
    <row r="106" spans="8:8">
      <c r="H106">
        <f t="shared" si="8"/>
        <v>0.77613643979570601</v>
      </c>
    </row>
    <row r="107" spans="8:8">
      <c r="H107">
        <f t="shared" si="8"/>
        <v>0.69499466646780972</v>
      </c>
    </row>
    <row r="108" spans="8:8">
      <c r="H108">
        <f t="shared" si="8"/>
        <v>0.84790832019643059</v>
      </c>
    </row>
    <row r="109" spans="8:8">
      <c r="H109">
        <f t="shared" si="8"/>
        <v>0.51583920295239172</v>
      </c>
    </row>
    <row r="110" spans="8:8">
      <c r="H110">
        <f t="shared" si="8"/>
        <v>0.99899647859933183</v>
      </c>
    </row>
    <row r="111" spans="8:8">
      <c r="H111">
        <f t="shared" si="8"/>
        <v>4.0100573818662938E-3</v>
      </c>
    </row>
    <row r="112" spans="8:8">
      <c r="H112">
        <f t="shared" si="8"/>
        <v>1.5975907286641732E-2</v>
      </c>
    </row>
    <row r="113" spans="8:8">
      <c r="H113">
        <f t="shared" si="8"/>
        <v>6.2882710692041432E-2</v>
      </c>
    </row>
    <row r="114" spans="8:8">
      <c r="H114">
        <f t="shared" si="8"/>
        <v>0.2357139015522498</v>
      </c>
    </row>
    <row r="115" spans="8:8">
      <c r="H115">
        <f t="shared" si="8"/>
        <v>0.72061143266906436</v>
      </c>
    </row>
    <row r="116" spans="8:8">
      <c r="H116">
        <f t="shared" si="8"/>
        <v>0.80532238310281157</v>
      </c>
    </row>
    <row r="117" spans="8:8">
      <c r="H117">
        <f t="shared" si="8"/>
        <v>0.62711296950567985</v>
      </c>
    </row>
    <row r="118" spans="8:8">
      <c r="H118">
        <f t="shared" si="8"/>
        <v>0.93536917193379243</v>
      </c>
    </row>
    <row r="119" spans="8:8">
      <c r="H119">
        <f t="shared" si="8"/>
        <v>0.24181473651873553</v>
      </c>
    </row>
    <row r="120" spans="8:8">
      <c r="H120">
        <f t="shared" si="8"/>
        <v>0.73336147888444014</v>
      </c>
    </row>
    <row r="121" spans="8:8">
      <c r="H121">
        <f t="shared" si="8"/>
        <v>0.78216968069146797</v>
      </c>
    </row>
    <row r="122" spans="8:8">
      <c r="H122">
        <f t="shared" si="8"/>
        <v>0.68152108519389998</v>
      </c>
    </row>
    <row r="123" spans="8:8">
      <c r="H123">
        <f t="shared" si="8"/>
        <v>0.86820038252011567</v>
      </c>
    </row>
    <row r="124" spans="8:8">
      <c r="H124">
        <f t="shared" si="8"/>
        <v>0.45771391324816202</v>
      </c>
    </row>
    <row r="125" spans="8:8">
      <c r="H125">
        <f t="shared" si="8"/>
        <v>0.99284754746886417</v>
      </c>
    </row>
    <row r="126" spans="8:8">
      <c r="H126">
        <f t="shared" si="8"/>
        <v>2.8405179815702727E-2</v>
      </c>
    </row>
    <row r="127" spans="8:8">
      <c r="H127">
        <f t="shared" si="8"/>
        <v>0.1103933023013613</v>
      </c>
    </row>
    <row r="128" spans="8:8">
      <c r="H128">
        <f t="shared" si="8"/>
        <v>0.39282648443344625</v>
      </c>
    </row>
    <row r="129" spans="8:8">
      <c r="H129">
        <f t="shared" si="8"/>
        <v>0.95405535024442267</v>
      </c>
    </row>
    <row r="130" spans="8:8">
      <c r="H130">
        <f t="shared" si="8"/>
        <v>0.17533495565765861</v>
      </c>
    </row>
    <row r="131" spans="8:8">
      <c r="H131">
        <f t="shared" si="8"/>
        <v>0.57837043592874193</v>
      </c>
    </row>
    <row r="132" spans="8:8">
      <c r="H132">
        <f t="shared" ref="H132:H195" si="9">H$1*H131*(1-H131)</f>
        <v>0.9754322990893558</v>
      </c>
    </row>
    <row r="133" spans="8:8">
      <c r="H133">
        <f t="shared" si="9"/>
        <v>9.5856515930437314E-2</v>
      </c>
    </row>
    <row r="134" spans="8:8">
      <c r="H134">
        <f t="shared" si="9"/>
        <v>0.34667217713646054</v>
      </c>
    </row>
    <row r="135" spans="8:8">
      <c r="H135">
        <f t="shared" si="9"/>
        <v>0.90596231494370838</v>
      </c>
    </row>
    <row r="136" spans="8:8">
      <c r="H136">
        <f t="shared" si="9"/>
        <v>0.3407783953821813</v>
      </c>
    </row>
    <row r="137" spans="8:8">
      <c r="H137">
        <f t="shared" si="9"/>
        <v>0.89859392249170811</v>
      </c>
    </row>
    <row r="138" spans="8:8">
      <c r="H138">
        <f t="shared" si="9"/>
        <v>0.36449153981069676</v>
      </c>
    </row>
    <row r="139" spans="8:8">
      <c r="H139">
        <f t="shared" si="9"/>
        <v>0.92654982886849613</v>
      </c>
    </row>
    <row r="140" spans="8:8">
      <c r="H140">
        <f t="shared" si="9"/>
        <v>0.27222097396902667</v>
      </c>
    </row>
    <row r="141" spans="8:8">
      <c r="H141">
        <f t="shared" si="9"/>
        <v>0.79246686120152465</v>
      </c>
    </row>
    <row r="142" spans="8:8">
      <c r="H142">
        <f t="shared" si="9"/>
        <v>0.6578525403957125</v>
      </c>
    </row>
    <row r="143" spans="8:8">
      <c r="H143">
        <f t="shared" si="9"/>
        <v>0.90033030196247976</v>
      </c>
    </row>
    <row r="144" spans="8:8">
      <c r="H144">
        <f t="shared" si="9"/>
        <v>0.3589425973225191</v>
      </c>
    </row>
    <row r="145" spans="8:8">
      <c r="H145">
        <f t="shared" si="9"/>
        <v>0.92041123659953206</v>
      </c>
    </row>
    <row r="146" spans="8:8">
      <c r="H146">
        <f t="shared" si="9"/>
        <v>0.2930175685634091</v>
      </c>
    </row>
    <row r="147" spans="8:8">
      <c r="H147">
        <f t="shared" si="9"/>
        <v>0.82863309230638782</v>
      </c>
    </row>
    <row r="148" spans="8:8">
      <c r="H148">
        <f t="shared" si="9"/>
        <v>0.56800116256456468</v>
      </c>
    </row>
    <row r="149" spans="8:8">
      <c r="H149">
        <f t="shared" si="9"/>
        <v>0.98150336755947054</v>
      </c>
    </row>
    <row r="150" spans="8:8">
      <c r="H150">
        <f t="shared" si="9"/>
        <v>7.2618028115557648E-2</v>
      </c>
    </row>
    <row r="151" spans="8:8">
      <c r="H151">
        <f t="shared" si="9"/>
        <v>0.26937860043266293</v>
      </c>
    </row>
    <row r="152" spans="8:8">
      <c r="H152">
        <f t="shared" si="9"/>
        <v>0.78725508024641067</v>
      </c>
    </row>
    <row r="153" spans="8:8">
      <c r="H153">
        <f t="shared" si="9"/>
        <v>0.66993807549051265</v>
      </c>
    </row>
    <row r="154" spans="8:8">
      <c r="H154">
        <f t="shared" si="9"/>
        <v>0.88448420199432332</v>
      </c>
    </row>
    <row r="155" spans="8:8">
      <c r="H155">
        <f t="shared" si="9"/>
        <v>0.40868759366715357</v>
      </c>
    </row>
    <row r="156" spans="8:8">
      <c r="H156">
        <f t="shared" si="9"/>
        <v>0.96664817779882062</v>
      </c>
    </row>
    <row r="157" spans="8:8">
      <c r="H157">
        <f t="shared" si="9"/>
        <v>0.1289579126281612</v>
      </c>
    </row>
    <row r="158" spans="8:8">
      <c r="H158">
        <f t="shared" si="9"/>
        <v>0.44931107759499495</v>
      </c>
    </row>
    <row r="159" spans="8:8">
      <c r="H159">
        <f t="shared" si="9"/>
        <v>0.98972253258167764</v>
      </c>
    </row>
    <row r="160" spans="8:8">
      <c r="H160">
        <f t="shared" si="9"/>
        <v>4.0687364327150734E-2</v>
      </c>
    </row>
    <row r="161" spans="8:8">
      <c r="H161">
        <f t="shared" si="9"/>
        <v>0.15612761084504176</v>
      </c>
    </row>
    <row r="162" spans="8:8">
      <c r="H162">
        <f t="shared" si="9"/>
        <v>0.52700711990744387</v>
      </c>
    </row>
    <row r="163" spans="8:8">
      <c r="H163">
        <f t="shared" si="9"/>
        <v>0.99708246189721983</v>
      </c>
    </row>
    <row r="164" spans="8:8">
      <c r="H164">
        <f t="shared" si="9"/>
        <v>1.1636104296795987E-2</v>
      </c>
    </row>
    <row r="165" spans="8:8">
      <c r="H165">
        <f t="shared" si="9"/>
        <v>4.6002821494360295E-2</v>
      </c>
    </row>
    <row r="166" spans="8:8">
      <c r="H166">
        <f t="shared" si="9"/>
        <v>0.17554624763567328</v>
      </c>
    </row>
    <row r="167" spans="8:8">
      <c r="H167">
        <f t="shared" si="9"/>
        <v>0.57891905030683266</v>
      </c>
    </row>
    <row r="168" spans="8:8">
      <c r="H168">
        <f t="shared" si="9"/>
        <v>0.97508713399467051</v>
      </c>
    </row>
    <row r="169" spans="8:8">
      <c r="H169">
        <f t="shared" si="9"/>
        <v>9.7168860450919964E-2</v>
      </c>
    </row>
    <row r="170" spans="8:8">
      <c r="H170">
        <f t="shared" si="9"/>
        <v>0.35090829203835844</v>
      </c>
    </row>
    <row r="171" spans="8:8">
      <c r="H171">
        <f t="shared" si="9"/>
        <v>0.91108665046832238</v>
      </c>
    </row>
    <row r="172" spans="8:8">
      <c r="H172">
        <f t="shared" si="9"/>
        <v>0.32403106322694136</v>
      </c>
    </row>
    <row r="173" spans="8:8">
      <c r="H173">
        <f t="shared" si="9"/>
        <v>0.87613973316383709</v>
      </c>
    </row>
    <row r="174" spans="8:8">
      <c r="H174">
        <f t="shared" si="9"/>
        <v>0.43407560454174976</v>
      </c>
    </row>
    <row r="175" spans="8:8">
      <c r="H175">
        <f t="shared" si="9"/>
        <v>0.98261589633385693</v>
      </c>
    </row>
    <row r="176" spans="8:8">
      <c r="H176">
        <f t="shared" si="9"/>
        <v>6.8327586423471448E-2</v>
      </c>
    </row>
    <row r="177" spans="8:8">
      <c r="H177">
        <f t="shared" si="9"/>
        <v>0.25463570942805797</v>
      </c>
    </row>
    <row r="178" spans="8:8">
      <c r="H178">
        <f t="shared" si="9"/>
        <v>0.75918545964851036</v>
      </c>
    </row>
    <row r="179" spans="8:8">
      <c r="H179">
        <f t="shared" si="9"/>
        <v>0.7312915900271616</v>
      </c>
    </row>
    <row r="180" spans="8:8">
      <c r="H180">
        <f t="shared" si="9"/>
        <v>0.78601680153082965</v>
      </c>
    </row>
    <row r="181" spans="8:8">
      <c r="H181">
        <f t="shared" si="9"/>
        <v>0.672777556968296</v>
      </c>
    </row>
    <row r="182" spans="8:8">
      <c r="H182">
        <f t="shared" si="9"/>
        <v>0.8805916632322689</v>
      </c>
    </row>
    <row r="183" spans="8:8">
      <c r="H183">
        <f t="shared" si="9"/>
        <v>0.42059994351238089</v>
      </c>
    </row>
    <row r="184" spans="8:8">
      <c r="H184">
        <f t="shared" si="9"/>
        <v>0.97478252411905164</v>
      </c>
    </row>
    <row r="185" spans="8:8">
      <c r="H185">
        <f t="shared" si="9"/>
        <v>9.8326219164568587E-2</v>
      </c>
    </row>
    <row r="186" spans="8:8">
      <c r="H186">
        <f t="shared" si="9"/>
        <v>0.35463269515747925</v>
      </c>
    </row>
    <row r="187" spans="8:8">
      <c r="H187">
        <f t="shared" si="9"/>
        <v>0.91547338673128664</v>
      </c>
    </row>
    <row r="188" spans="8:8">
      <c r="H188">
        <f t="shared" si="9"/>
        <v>0.3095274596721389</v>
      </c>
    </row>
    <row r="189" spans="8:8">
      <c r="H189">
        <f t="shared" si="9"/>
        <v>0.85488084552420529</v>
      </c>
    </row>
    <row r="190" spans="8:8">
      <c r="H190">
        <f t="shared" si="9"/>
        <v>0.49623834192010058</v>
      </c>
    </row>
    <row r="191" spans="8:8">
      <c r="H191">
        <f t="shared" si="9"/>
        <v>0.99994339971395962</v>
      </c>
    </row>
    <row r="192" spans="8:8">
      <c r="H192">
        <f t="shared" si="9"/>
        <v>2.2638832979198384E-4</v>
      </c>
    </row>
    <row r="193" spans="8:8">
      <c r="H193">
        <f t="shared" si="9"/>
        <v>9.0534831246447144E-4</v>
      </c>
    </row>
    <row r="194" spans="8:8">
      <c r="H194">
        <f t="shared" si="9"/>
        <v>3.6181146275903568E-3</v>
      </c>
    </row>
    <row r="195" spans="8:8">
      <c r="H195">
        <f t="shared" si="9"/>
        <v>1.4420095496527894E-2</v>
      </c>
    </row>
    <row r="196" spans="8:8">
      <c r="H196">
        <f t="shared" ref="H196:H259" si="10">H$1*H195*(1-H195)</f>
        <v>5.6848625369595639E-2</v>
      </c>
    </row>
    <row r="197" spans="8:8">
      <c r="H197">
        <f t="shared" si="10"/>
        <v>0.21446743665273202</v>
      </c>
    </row>
    <row r="198" spans="8:8">
      <c r="H198">
        <f t="shared" si="10"/>
        <v>0.67388462107335356</v>
      </c>
    </row>
    <row r="199" spans="8:8">
      <c r="H199">
        <f t="shared" si="10"/>
        <v>0.87905655421670503</v>
      </c>
    </row>
    <row r="200" spans="8:8">
      <c r="H200">
        <f t="shared" si="10"/>
        <v>0.42526451482143263</v>
      </c>
    </row>
    <row r="201" spans="8:8">
      <c r="H201">
        <f t="shared" si="10"/>
        <v>0.97765842902049649</v>
      </c>
    </row>
    <row r="202" spans="8:8">
      <c r="H202">
        <f t="shared" si="10"/>
        <v>8.7369700742685269E-2</v>
      </c>
    </row>
    <row r="203" spans="8:8">
      <c r="H203">
        <f t="shared" si="10"/>
        <v>0.31894494453927558</v>
      </c>
    </row>
    <row r="204" spans="8:8">
      <c r="H204">
        <f t="shared" si="10"/>
        <v>0.86887626756845604</v>
      </c>
    </row>
    <row r="205" spans="8:8">
      <c r="H205">
        <f t="shared" si="10"/>
        <v>0.45572119689905932</v>
      </c>
    </row>
    <row r="206" spans="8:8">
      <c r="H206">
        <f t="shared" si="10"/>
        <v>0.9921575503837925</v>
      </c>
    </row>
    <row r="207" spans="8:8">
      <c r="H207">
        <f t="shared" si="10"/>
        <v>3.1123782400899001E-2</v>
      </c>
    </row>
    <row r="208" spans="8:8">
      <c r="H208">
        <f t="shared" si="10"/>
        <v>0.12062037027984196</v>
      </c>
    </row>
    <row r="209" spans="8:8">
      <c r="H209">
        <f t="shared" si="10"/>
        <v>0.42428438621358311</v>
      </c>
    </row>
    <row r="210" spans="8:8">
      <c r="H210">
        <f t="shared" si="10"/>
        <v>0.97706858331578461</v>
      </c>
    </row>
    <row r="211" spans="8:8">
      <c r="H211">
        <f t="shared" si="10"/>
        <v>8.9622267252281104E-2</v>
      </c>
    </row>
    <row r="212" spans="8:8">
      <c r="H212">
        <f t="shared" si="10"/>
        <v>0.32636046585936723</v>
      </c>
    </row>
    <row r="213" spans="8:8">
      <c r="H213">
        <f t="shared" si="10"/>
        <v>0.87939724873369607</v>
      </c>
    </row>
    <row r="214" spans="8:8">
      <c r="H214">
        <f t="shared" si="10"/>
        <v>0.42423091061320783</v>
      </c>
    </row>
    <row r="215" spans="8:8">
      <c r="H215">
        <f t="shared" si="10"/>
        <v>0.97703618037398521</v>
      </c>
    </row>
    <row r="216" spans="8:8">
      <c r="H216">
        <f t="shared" si="10"/>
        <v>8.9745930456794604E-2</v>
      </c>
    </row>
    <row r="217" spans="8:8">
      <c r="H217">
        <f t="shared" si="10"/>
        <v>0.32676639369295518</v>
      </c>
    </row>
    <row r="218" spans="8:8">
      <c r="H218">
        <f t="shared" si="10"/>
        <v>0.87996047058342308</v>
      </c>
    </row>
    <row r="219" spans="8:8">
      <c r="H219">
        <f t="shared" si="10"/>
        <v>0.42252016317609475</v>
      </c>
    </row>
    <row r="220" spans="8:8">
      <c r="H220">
        <f t="shared" si="10"/>
        <v>0.97598749954296404</v>
      </c>
    </row>
    <row r="221" spans="8:8">
      <c r="H221">
        <f t="shared" si="10"/>
        <v>9.3743601115347214E-2</v>
      </c>
    </row>
    <row r="222" spans="8:8">
      <c r="H222">
        <f t="shared" si="10"/>
        <v>0.33982295346109553</v>
      </c>
    </row>
    <row r="223" spans="8:8">
      <c r="H223">
        <f t="shared" si="10"/>
        <v>0.89737325504829457</v>
      </c>
    </row>
    <row r="224" spans="8:8">
      <c r="H224">
        <f t="shared" si="10"/>
        <v>0.36837798468929212</v>
      </c>
    </row>
    <row r="225" spans="8:8">
      <c r="H225">
        <f t="shared" si="10"/>
        <v>0.93070258034219122</v>
      </c>
    </row>
    <row r="226" spans="8:8">
      <c r="H226">
        <f t="shared" si="10"/>
        <v>0.25798114914631326</v>
      </c>
    </row>
    <row r="227" spans="8:8">
      <c r="H227">
        <f t="shared" si="10"/>
        <v>0.7657075033258437</v>
      </c>
    </row>
    <row r="228" spans="8:8">
      <c r="H228">
        <f t="shared" si="10"/>
        <v>0.71759809070538705</v>
      </c>
    </row>
    <row r="229" spans="8:8">
      <c r="H229">
        <f t="shared" si="10"/>
        <v>0.81060428368548065</v>
      </c>
    </row>
    <row r="230" spans="8:8">
      <c r="H230">
        <f t="shared" si="10"/>
        <v>0.61409991582491785</v>
      </c>
    </row>
    <row r="231" spans="8:8">
      <c r="H231">
        <f t="shared" si="10"/>
        <v>0.94792483683498663</v>
      </c>
    </row>
    <row r="232" spans="8:8">
      <c r="H232">
        <f t="shared" si="10"/>
        <v>0.19745336218540244</v>
      </c>
    </row>
    <row r="233" spans="8:8">
      <c r="H233">
        <f t="shared" si="10"/>
        <v>0.63386212778833084</v>
      </c>
    </row>
    <row r="234" spans="8:8">
      <c r="H234">
        <f t="shared" si="10"/>
        <v>0.92832372297592236</v>
      </c>
    </row>
    <row r="235" spans="8:8">
      <c r="H235">
        <f t="shared" si="10"/>
        <v>0.26615515334418127</v>
      </c>
    </row>
    <row r="236" spans="8:8">
      <c r="H236">
        <f t="shared" si="10"/>
        <v>0.78126635077006645</v>
      </c>
    </row>
    <row r="237" spans="8:8">
      <c r="H237">
        <f t="shared" si="10"/>
        <v>0.68355695969795971</v>
      </c>
    </row>
    <row r="238" spans="8:8">
      <c r="H238">
        <f t="shared" si="10"/>
        <v>0.86522737018576634</v>
      </c>
    </row>
    <row r="239" spans="8:8">
      <c r="H239">
        <f t="shared" si="10"/>
        <v>0.46643587226875677</v>
      </c>
    </row>
    <row r="240" spans="8:8">
      <c r="H240">
        <f t="shared" si="10"/>
        <v>0.99549379731856324</v>
      </c>
    </row>
    <row r="241" spans="8:8">
      <c r="H241">
        <f t="shared" si="10"/>
        <v>1.7943587275322269E-2</v>
      </c>
    </row>
    <row r="242" spans="8:8">
      <c r="H242">
        <f t="shared" si="10"/>
        <v>7.0486459804060639E-2</v>
      </c>
    </row>
    <row r="243" spans="8:8">
      <c r="H243">
        <f t="shared" si="10"/>
        <v>0.2620724751534047</v>
      </c>
    </row>
    <row r="244" spans="8:8">
      <c r="H244">
        <f t="shared" si="10"/>
        <v>0.7735619716814911</v>
      </c>
    </row>
    <row r="245" spans="8:8">
      <c r="H245">
        <f t="shared" si="10"/>
        <v>0.70065539059894022</v>
      </c>
    </row>
    <row r="246" spans="8:8">
      <c r="H246">
        <f t="shared" si="10"/>
        <v>0.83894965689434697</v>
      </c>
    </row>
    <row r="247" spans="8:8">
      <c r="H247">
        <f t="shared" si="10"/>
        <v>0.54045252036481783</v>
      </c>
    </row>
    <row r="248" spans="8:8">
      <c r="H248">
        <f t="shared" si="10"/>
        <v>0.99345437438453599</v>
      </c>
    </row>
    <row r="249" spans="8:8">
      <c r="H249">
        <f t="shared" si="10"/>
        <v>2.6011121603064777E-2</v>
      </c>
    </row>
    <row r="250" spans="8:8">
      <c r="H250">
        <f t="shared" si="10"/>
        <v>0.10133817262406142</v>
      </c>
    </row>
    <row r="251" spans="8:8">
      <c r="H251">
        <f t="shared" si="10"/>
        <v>0.36427498957310939</v>
      </c>
    </row>
    <row r="252" spans="8:8">
      <c r="H252">
        <f t="shared" si="10"/>
        <v>0.92631488617848168</v>
      </c>
    </row>
    <row r="253" spans="8:8">
      <c r="H253">
        <f t="shared" si="10"/>
        <v>0.27302247129051282</v>
      </c>
    </row>
    <row r="254" spans="8:8">
      <c r="H254">
        <f t="shared" si="10"/>
        <v>0.7939248058437357</v>
      </c>
    </row>
    <row r="255" spans="8:8">
      <c r="H255">
        <f t="shared" si="10"/>
        <v>0.65443283403888908</v>
      </c>
    </row>
    <row r="256" spans="8:8">
      <c r="H256">
        <f t="shared" si="10"/>
        <v>0.90460199908286776</v>
      </c>
    </row>
    <row r="257" spans="8:8">
      <c r="H257">
        <f t="shared" si="10"/>
        <v>0.34518888935258829</v>
      </c>
    </row>
    <row r="258" spans="8:8">
      <c r="H258">
        <f t="shared" si="10"/>
        <v>0.90413408008045937</v>
      </c>
    </row>
    <row r="259" spans="8:8">
      <c r="H259">
        <f t="shared" si="10"/>
        <v>0.34670258127008341</v>
      </c>
    </row>
    <row r="260" spans="8:8">
      <c r="H260">
        <f t="shared" ref="H260:H323" si="11">H$1*H259*(1-H259)</f>
        <v>0.90599960564297843</v>
      </c>
    </row>
    <row r="261" spans="8:8">
      <c r="H261">
        <f t="shared" si="11"/>
        <v>0.34065728087098396</v>
      </c>
    </row>
    <row r="262" spans="8:8">
      <c r="H262">
        <f t="shared" si="11"/>
        <v>0.89843959144228591</v>
      </c>
    </row>
    <row r="263" spans="8:8">
      <c r="H263">
        <f t="shared" si="11"/>
        <v>0.36498356788521713</v>
      </c>
    </row>
    <row r="264" spans="8:8">
      <c r="H264">
        <f t="shared" si="11"/>
        <v>0.92708225223597696</v>
      </c>
    </row>
    <row r="265" spans="8:8">
      <c r="H265">
        <f t="shared" si="11"/>
        <v>0.27040299930018141</v>
      </c>
    </row>
    <row r="266" spans="8:8">
      <c r="H266">
        <f t="shared" si="11"/>
        <v>0.78914086907859005</v>
      </c>
    </row>
    <row r="267" spans="8:8">
      <c r="H267">
        <f t="shared" si="11"/>
        <v>0.6655902313139106</v>
      </c>
    </row>
    <row r="268" spans="8:8">
      <c r="H268">
        <f t="shared" si="11"/>
        <v>0.89031950117362235</v>
      </c>
    </row>
    <row r="269" spans="8:8">
      <c r="H269">
        <f t="shared" si="11"/>
        <v>0.39060274801429845</v>
      </c>
    </row>
    <row r="270" spans="8:8">
      <c r="H270">
        <f t="shared" si="11"/>
        <v>0.9521289650319078</v>
      </c>
    </row>
    <row r="271" spans="8:8">
      <c r="H271">
        <f t="shared" si="11"/>
        <v>0.18231759591670357</v>
      </c>
    </row>
    <row r="272" spans="8:8">
      <c r="H272">
        <f t="shared" si="11"/>
        <v>0.5963115605434286</v>
      </c>
    </row>
    <row r="273" spans="8:8">
      <c r="H273">
        <f t="shared" si="11"/>
        <v>0.96289633322275792</v>
      </c>
    </row>
    <row r="274" spans="8:8">
      <c r="H274">
        <f t="shared" si="11"/>
        <v>0.14290793875570187</v>
      </c>
    </row>
    <row r="275" spans="8:8">
      <c r="H275">
        <f t="shared" si="11"/>
        <v>0.48994103918519377</v>
      </c>
    </row>
    <row r="276" spans="8:8">
      <c r="H276">
        <f t="shared" si="11"/>
        <v>0.99959526922930486</v>
      </c>
    </row>
    <row r="277" spans="8:8">
      <c r="H277">
        <f t="shared" si="11"/>
        <v>1.6182678547935645E-3</v>
      </c>
    </row>
    <row r="278" spans="8:8">
      <c r="H278">
        <f t="shared" si="11"/>
        <v>6.4625962557748251E-3</v>
      </c>
    </row>
    <row r="279" spans="8:8">
      <c r="H279">
        <f t="shared" si="11"/>
        <v>2.5683324421638679E-2</v>
      </c>
    </row>
    <row r="280" spans="8:8">
      <c r="H280">
        <f t="shared" si="11"/>
        <v>0.10009476507316616</v>
      </c>
    </row>
    <row r="281" spans="8:8">
      <c r="H281">
        <f t="shared" si="11"/>
        <v>0.36030321231245532</v>
      </c>
    </row>
    <row r="282" spans="8:8">
      <c r="H282">
        <f t="shared" si="11"/>
        <v>0.92193923003912426</v>
      </c>
    </row>
    <row r="283" spans="8:8">
      <c r="H283">
        <f t="shared" si="11"/>
        <v>0.28786914461596391</v>
      </c>
    </row>
    <row r="284" spans="8:8">
      <c r="H284">
        <f t="shared" si="11"/>
        <v>0.82000200077614871</v>
      </c>
    </row>
    <row r="285" spans="8:8">
      <c r="H285">
        <f t="shared" si="11"/>
        <v>0.59039487799704693</v>
      </c>
    </row>
    <row r="286" spans="8:8">
      <c r="H286">
        <f t="shared" si="11"/>
        <v>0.96731506412759605</v>
      </c>
    </row>
    <row r="287" spans="8:8">
      <c r="H287">
        <f t="shared" si="11"/>
        <v>0.12646652335768319</v>
      </c>
    </row>
    <row r="288" spans="8:8">
      <c r="H288">
        <f t="shared" si="11"/>
        <v>0.44189096731001504</v>
      </c>
    </row>
    <row r="289" spans="8:8">
      <c r="H289">
        <f t="shared" si="11"/>
        <v>0.98649336127933696</v>
      </c>
    </row>
    <row r="290" spans="8:8">
      <c r="H290">
        <f t="shared" si="11"/>
        <v>5.3296837724530123E-2</v>
      </c>
    </row>
    <row r="291" spans="8:8">
      <c r="H291">
        <f t="shared" si="11"/>
        <v>0.20182513925238091</v>
      </c>
    </row>
    <row r="292" spans="8:8">
      <c r="H292">
        <f t="shared" si="11"/>
        <v>0.64436700967255189</v>
      </c>
    </row>
    <row r="293" spans="8:8">
      <c r="H293">
        <f t="shared" si="11"/>
        <v>0.91663266607282123</v>
      </c>
    </row>
    <row r="294" spans="8:8">
      <c r="H294">
        <f t="shared" si="11"/>
        <v>0.30566888624421212</v>
      </c>
    </row>
    <row r="295" spans="8:8">
      <c r="H295">
        <f t="shared" si="11"/>
        <v>0.84894167290574019</v>
      </c>
    </row>
    <row r="296" spans="8:8">
      <c r="H296">
        <f t="shared" si="11"/>
        <v>0.51295883563897371</v>
      </c>
    </row>
    <row r="297" spans="8:8">
      <c r="H297">
        <f t="shared" si="11"/>
        <v>0.99932827431552829</v>
      </c>
    </row>
    <row r="298" spans="8:8">
      <c r="H298">
        <f t="shared" si="11"/>
        <v>2.6850978763061379E-3</v>
      </c>
    </row>
    <row r="299" spans="8:8">
      <c r="H299">
        <f t="shared" si="11"/>
        <v>1.0711552502803177E-2</v>
      </c>
    </row>
    <row r="300" spans="8:8">
      <c r="H300">
        <f t="shared" si="11"/>
        <v>4.238726058313147E-2</v>
      </c>
    </row>
    <row r="301" spans="8:8">
      <c r="H301">
        <f t="shared" si="11"/>
        <v>0.1623623228935567</v>
      </c>
    </row>
    <row r="302" spans="8:8">
      <c r="H302">
        <f t="shared" si="11"/>
        <v>0.54400319599266056</v>
      </c>
    </row>
    <row r="303" spans="8:8">
      <c r="H303">
        <f t="shared" si="11"/>
        <v>0.99225487496972598</v>
      </c>
    </row>
    <row r="304" spans="8:8">
      <c r="H304">
        <f t="shared" si="11"/>
        <v>3.0740552274157791E-2</v>
      </c>
    </row>
    <row r="305" spans="8:8">
      <c r="H305">
        <f t="shared" si="11"/>
        <v>0.11918228288015024</v>
      </c>
    </row>
    <row r="306" spans="8:8">
      <c r="H306">
        <f t="shared" si="11"/>
        <v>0.41991146531050438</v>
      </c>
    </row>
    <row r="307" spans="8:8">
      <c r="H307">
        <f t="shared" si="11"/>
        <v>0.97434330644515788</v>
      </c>
    </row>
    <row r="308" spans="8:8">
      <c r="H308">
        <f t="shared" si="11"/>
        <v>9.9993710522700188E-2</v>
      </c>
    </row>
    <row r="309" spans="8:8">
      <c r="H309">
        <f t="shared" si="11"/>
        <v>0.35997987351441046</v>
      </c>
    </row>
    <row r="310" spans="8:8">
      <c r="H310">
        <f t="shared" si="11"/>
        <v>0.92157745671583813</v>
      </c>
    </row>
    <row r="311" spans="8:8">
      <c r="H311">
        <f t="shared" si="11"/>
        <v>0.28908979195602252</v>
      </c>
    </row>
    <row r="312" spans="8:8">
      <c r="H312">
        <f t="shared" si="11"/>
        <v>0.82206753657138465</v>
      </c>
    </row>
    <row r="313" spans="8:8">
      <c r="H313">
        <f t="shared" si="11"/>
        <v>0.58509000754735929</v>
      </c>
    </row>
    <row r="314" spans="8:8">
      <c r="H314">
        <f t="shared" si="11"/>
        <v>0.97103876246236132</v>
      </c>
    </row>
    <row r="315" spans="8:8">
      <c r="H315">
        <f t="shared" si="11"/>
        <v>0.11248993703170861</v>
      </c>
    </row>
    <row r="316" spans="8:8">
      <c r="H316">
        <f t="shared" si="11"/>
        <v>0.39934380439324335</v>
      </c>
    </row>
    <row r="317" spans="8:8">
      <c r="H317">
        <f t="shared" si="11"/>
        <v>0.95947332114389738</v>
      </c>
    </row>
    <row r="318" spans="8:8">
      <c r="H318">
        <f t="shared" si="11"/>
        <v>0.15553706862798777</v>
      </c>
    </row>
    <row r="319" spans="8:8">
      <c r="H319">
        <f t="shared" si="11"/>
        <v>0.52538115564240162</v>
      </c>
    </row>
    <row r="320" spans="8:8">
      <c r="H320">
        <f t="shared" si="11"/>
        <v>0.99742318775302474</v>
      </c>
    </row>
    <row r="321" spans="8:8">
      <c r="H321">
        <f t="shared" si="11"/>
        <v>1.0280689142476384E-2</v>
      </c>
    </row>
    <row r="322" spans="8:8">
      <c r="H322">
        <f t="shared" si="11"/>
        <v>4.0699986292928612E-2</v>
      </c>
    </row>
    <row r="323" spans="8:8">
      <c r="H323">
        <f t="shared" si="11"/>
        <v>0.15617398963473614</v>
      </c>
    </row>
    <row r="324" spans="8:8">
      <c r="H324">
        <f t="shared" ref="H324:H387" si="12">H$1*H323*(1-H323)</f>
        <v>0.52713469838522187</v>
      </c>
    </row>
    <row r="325" spans="8:8">
      <c r="H325">
        <f t="shared" si="12"/>
        <v>0.99705483257417216</v>
      </c>
    </row>
    <row r="326" spans="8:8">
      <c r="H326">
        <f t="shared" si="12"/>
        <v>1.1745973658646745E-2</v>
      </c>
    </row>
    <row r="327" spans="8:8">
      <c r="H327">
        <f t="shared" si="12"/>
        <v>4.643202304582849E-2</v>
      </c>
    </row>
    <row r="328" spans="8:8">
      <c r="H328">
        <f t="shared" si="12"/>
        <v>0.17710436112680056</v>
      </c>
    </row>
    <row r="329" spans="8:8">
      <c r="H329">
        <f t="shared" si="12"/>
        <v>0.58295362558667341</v>
      </c>
    </row>
    <row r="330" spans="8:8">
      <c r="H330">
        <f t="shared" si="12"/>
        <v>0.97247478400810405</v>
      </c>
    </row>
    <row r="331" spans="8:8">
      <c r="H331">
        <f t="shared" si="12"/>
        <v>0.10707031390598169</v>
      </c>
    </row>
    <row r="332" spans="8:8">
      <c r="H332">
        <f t="shared" si="12"/>
        <v>0.38242504714422498</v>
      </c>
    </row>
    <row r="333" spans="8:8">
      <c r="H333">
        <f t="shared" si="12"/>
        <v>0.94470452184384912</v>
      </c>
    </row>
    <row r="334" spans="8:8">
      <c r="H334">
        <f t="shared" si="12"/>
        <v>0.20895155300653409</v>
      </c>
    </row>
    <row r="335" spans="8:8">
      <c r="H335">
        <f t="shared" si="12"/>
        <v>0.66116320601076661</v>
      </c>
    </row>
    <row r="336" spans="8:8">
      <c r="H336">
        <f t="shared" si="12"/>
        <v>0.89610568411332481</v>
      </c>
    </row>
    <row r="337" spans="8:8">
      <c r="H337">
        <f t="shared" si="12"/>
        <v>0.37240114805245977</v>
      </c>
    </row>
    <row r="338" spans="8:8">
      <c r="H338">
        <f t="shared" si="12"/>
        <v>0.93487413192667879</v>
      </c>
    </row>
    <row r="339" spans="8:8">
      <c r="H339">
        <f t="shared" si="12"/>
        <v>0.24353795752407029</v>
      </c>
    </row>
    <row r="340" spans="8:8">
      <c r="H340">
        <f t="shared" si="12"/>
        <v>0.73690888307629776</v>
      </c>
    </row>
    <row r="341" spans="8:8">
      <c r="H341">
        <f t="shared" si="12"/>
        <v>0.77549672447816431</v>
      </c>
    </row>
    <row r="342" spans="8:8">
      <c r="H342">
        <f t="shared" si="12"/>
        <v>0.69640621920720969</v>
      </c>
    </row>
    <row r="343" spans="8:8">
      <c r="H343">
        <f t="shared" si="12"/>
        <v>0.84569838822691801</v>
      </c>
    </row>
    <row r="344" spans="8:8">
      <c r="H344">
        <f t="shared" si="12"/>
        <v>0.52197049750924429</v>
      </c>
    </row>
    <row r="345" spans="8:8">
      <c r="H345">
        <f t="shared" si="12"/>
        <v>0.9980691889567852</v>
      </c>
    </row>
    <row r="346" spans="8:8">
      <c r="H346">
        <f t="shared" si="12"/>
        <v>7.7083320477207883E-3</v>
      </c>
    </row>
    <row r="347" spans="8:8">
      <c r="H347">
        <f t="shared" si="12"/>
        <v>3.0595654659051476E-2</v>
      </c>
    </row>
    <row r="348" spans="8:8">
      <c r="H348">
        <f t="shared" si="12"/>
        <v>0.11863824230014215</v>
      </c>
    </row>
    <row r="349" spans="8:8">
      <c r="H349">
        <f t="shared" si="12"/>
        <v>0.41825283905629962</v>
      </c>
    </row>
    <row r="350" spans="8:8">
      <c r="H350">
        <f t="shared" si="12"/>
        <v>0.97326960671057894</v>
      </c>
    </row>
    <row r="351" spans="8:8">
      <c r="H351">
        <f t="shared" si="12"/>
        <v>0.10406351745605574</v>
      </c>
    </row>
    <row r="352" spans="8:8">
      <c r="H352">
        <f t="shared" si="12"/>
        <v>0.37293720716291567</v>
      </c>
    </row>
    <row r="353" spans="8:8">
      <c r="H353">
        <f t="shared" si="12"/>
        <v>0.93542018670576077</v>
      </c>
    </row>
    <row r="354" spans="8:8">
      <c r="H354">
        <f t="shared" si="12"/>
        <v>0.24163704403648173</v>
      </c>
    </row>
    <row r="355" spans="8:8">
      <c r="H355">
        <f t="shared" si="12"/>
        <v>0.73299433194317254</v>
      </c>
    </row>
    <row r="356" spans="8:8">
      <c r="H356">
        <f t="shared" si="12"/>
        <v>0.78285456512941887</v>
      </c>
    </row>
    <row r="357" spans="8:8">
      <c r="H357">
        <f t="shared" si="12"/>
        <v>0.67997317994178941</v>
      </c>
    </row>
    <row r="358" spans="8:8">
      <c r="H358">
        <f t="shared" si="12"/>
        <v>0.87043861800656119</v>
      </c>
    </row>
    <row r="359" spans="8:8">
      <c r="H359">
        <f t="shared" si="12"/>
        <v>0.45110092115755612</v>
      </c>
    </row>
    <row r="360" spans="8:8">
      <c r="H360">
        <f t="shared" si="12"/>
        <v>0.99043552035344196</v>
      </c>
    </row>
    <row r="361" spans="8:8">
      <c r="H361">
        <f t="shared" si="12"/>
        <v>3.7892001502594481E-2</v>
      </c>
    </row>
    <row r="362" spans="8:8">
      <c r="H362">
        <f t="shared" si="12"/>
        <v>0.14582479089888742</v>
      </c>
    </row>
    <row r="363" spans="8:8">
      <c r="H363">
        <f t="shared" si="12"/>
        <v>0.49823968503273269</v>
      </c>
    </row>
    <row r="364" spans="8:8">
      <c r="H364">
        <f t="shared" si="12"/>
        <v>0.99998760516486418</v>
      </c>
    </row>
    <row r="365" spans="8:8">
      <c r="H365">
        <f t="shared" si="12"/>
        <v>4.9578726015529879E-5</v>
      </c>
    </row>
    <row r="366" spans="8:8">
      <c r="H366">
        <f t="shared" si="12"/>
        <v>1.9830507186182622E-4</v>
      </c>
    </row>
    <row r="367" spans="8:8">
      <c r="H367">
        <f t="shared" si="12"/>
        <v>7.9306298784120042E-4</v>
      </c>
    </row>
    <row r="368" spans="8:8">
      <c r="H368">
        <f t="shared" si="12"/>
        <v>3.169736155754067E-3</v>
      </c>
    </row>
    <row r="369" spans="8:8">
      <c r="H369">
        <f t="shared" si="12"/>
        <v>1.2638755713827889E-2</v>
      </c>
    </row>
    <row r="370" spans="8:8">
      <c r="H370">
        <f t="shared" si="12"/>
        <v>4.9916070271336287E-2</v>
      </c>
    </row>
    <row r="371" spans="8:8">
      <c r="H371">
        <f t="shared" si="12"/>
        <v>0.18969782480001321</v>
      </c>
    </row>
    <row r="372" spans="8:8">
      <c r="H372">
        <f t="shared" si="12"/>
        <v>0.61485024026462687</v>
      </c>
    </row>
    <row r="373" spans="8:8">
      <c r="H373">
        <f t="shared" si="12"/>
        <v>0.94723768924462992</v>
      </c>
    </row>
    <row r="374" spans="8:8">
      <c r="H374">
        <f t="shared" si="12"/>
        <v>0.19991379727649536</v>
      </c>
    </row>
    <row r="375" spans="8:8">
      <c r="H375">
        <f t="shared" si="12"/>
        <v>0.6397930837399507</v>
      </c>
    </row>
    <row r="376" spans="8:8">
      <c r="H376">
        <f t="shared" si="12"/>
        <v>0.92183157495390056</v>
      </c>
    </row>
    <row r="377" spans="8:8">
      <c r="H377">
        <f t="shared" si="12"/>
        <v>0.28823248948764713</v>
      </c>
    </row>
    <row r="378" spans="8:8">
      <c r="H378">
        <f t="shared" si="12"/>
        <v>0.82061808596560204</v>
      </c>
    </row>
    <row r="379" spans="8:8">
      <c r="H379">
        <f t="shared" si="12"/>
        <v>0.58881617180701529</v>
      </c>
    </row>
    <row r="380" spans="8:8">
      <c r="H380">
        <f t="shared" si="12"/>
        <v>0.96844675050218698</v>
      </c>
    </row>
    <row r="381" spans="8:8">
      <c r="H381">
        <f t="shared" si="12"/>
        <v>0.12223056777576713</v>
      </c>
    </row>
    <row r="382" spans="8:8">
      <c r="H382">
        <f t="shared" si="12"/>
        <v>0.42916102430792291</v>
      </c>
    </row>
    <row r="383" spans="8:8">
      <c r="H383">
        <f t="shared" si="12"/>
        <v>0.97992735809158926</v>
      </c>
    </row>
    <row r="384" spans="8:8">
      <c r="H384">
        <f t="shared" si="12"/>
        <v>7.8678923820909796E-2</v>
      </c>
    </row>
    <row r="385" spans="8:8">
      <c r="H385">
        <f t="shared" si="12"/>
        <v>0.28995420306917308</v>
      </c>
    </row>
    <row r="386" spans="8:8">
      <c r="H386">
        <f t="shared" si="12"/>
        <v>0.82352305276677529</v>
      </c>
    </row>
    <row r="387" spans="8:8">
      <c r="H387">
        <f t="shared" si="12"/>
        <v>0.58133133731386533</v>
      </c>
    </row>
    <row r="388" spans="8:8">
      <c r="H388">
        <f t="shared" ref="H388:H451" si="13">H$1*H387*(1-H387)</f>
        <v>0.97354085428295301</v>
      </c>
    </row>
    <row r="389" spans="8:8">
      <c r="H389">
        <f t="shared" si="13"/>
        <v>0.10303623729988427</v>
      </c>
    </row>
    <row r="390" spans="8:8">
      <c r="H390">
        <f t="shared" si="13"/>
        <v>0.36967908441186481</v>
      </c>
    </row>
    <row r="391" spans="8:8">
      <c r="H391">
        <f t="shared" si="13"/>
        <v>0.9320658358410806</v>
      </c>
    </row>
    <row r="392" spans="8:8">
      <c r="H392">
        <f t="shared" si="13"/>
        <v>0.25327645399579357</v>
      </c>
    </row>
    <row r="393" spans="8:8">
      <c r="H393">
        <f t="shared" si="13"/>
        <v>0.7565099673884409</v>
      </c>
    </row>
    <row r="394" spans="8:8">
      <c r="H394">
        <f t="shared" si="13"/>
        <v>0.736810546521524</v>
      </c>
    </row>
    <row r="395" spans="8:8">
      <c r="H395">
        <f t="shared" si="13"/>
        <v>0.77568306022470845</v>
      </c>
    </row>
    <row r="396" spans="8:8">
      <c r="H396">
        <f t="shared" si="13"/>
        <v>0.69599540122055914</v>
      </c>
    </row>
    <row r="397" spans="8:8">
      <c r="H397">
        <f t="shared" si="13"/>
        <v>0.84634321080156816</v>
      </c>
    </row>
    <row r="398" spans="8:8">
      <c r="H398">
        <f t="shared" si="13"/>
        <v>0.52018552132664209</v>
      </c>
    </row>
    <row r="399" spans="8:8">
      <c r="H399">
        <f t="shared" si="13"/>
        <v>0.99837017891508673</v>
      </c>
    </row>
    <row r="400" spans="8:8">
      <c r="H400">
        <f t="shared" si="13"/>
        <v>6.5086590725777858E-3</v>
      </c>
    </row>
    <row r="401" spans="8:8">
      <c r="H401">
        <f t="shared" si="13"/>
        <v>2.5865185718618944E-2</v>
      </c>
    </row>
    <row r="402" spans="8:8">
      <c r="H402">
        <f t="shared" si="13"/>
        <v>0.10078471154544118</v>
      </c>
    </row>
    <row r="403" spans="8:8">
      <c r="H403">
        <f t="shared" si="13"/>
        <v>0.36250861385657357</v>
      </c>
    </row>
    <row r="404" spans="8:8">
      <c r="H404">
        <f t="shared" si="13"/>
        <v>0.92438447494543674</v>
      </c>
    </row>
    <row r="405" spans="8:8">
      <c r="H405">
        <f t="shared" si="13"/>
        <v>0.2795912697011439</v>
      </c>
    </row>
    <row r="406" spans="8:8">
      <c r="H406">
        <f t="shared" si="13"/>
        <v>0.80567996643218442</v>
      </c>
    </row>
    <row r="407" spans="8:8">
      <c r="H407">
        <f t="shared" si="13"/>
        <v>0.62623903248807444</v>
      </c>
    </row>
    <row r="408" spans="8:8">
      <c r="H408">
        <f t="shared" si="13"/>
        <v>0.93625482670589955</v>
      </c>
    </row>
    <row r="409" spans="8:8">
      <c r="H409">
        <f t="shared" si="13"/>
        <v>0.23872690470322222</v>
      </c>
    </row>
    <row r="410" spans="8:8">
      <c r="H410">
        <f t="shared" si="13"/>
        <v>0.72694547869616355</v>
      </c>
    </row>
    <row r="411" spans="8:8">
      <c r="H411">
        <f t="shared" si="13"/>
        <v>0.79398299879747669</v>
      </c>
    </row>
    <row r="412" spans="8:8">
      <c r="H412">
        <f t="shared" si="13"/>
        <v>0.65429598567217129</v>
      </c>
    </row>
    <row r="413" spans="8:8">
      <c r="H413">
        <f t="shared" si="13"/>
        <v>0.90477099522181248</v>
      </c>
    </row>
    <row r="414" spans="8:8">
      <c r="H414">
        <f t="shared" si="13"/>
        <v>0.34464176570857386</v>
      </c>
    </row>
    <row r="415" spans="8:8">
      <c r="H415">
        <f t="shared" si="13"/>
        <v>0.90345527615140142</v>
      </c>
    </row>
    <row r="416" spans="8:8">
      <c r="H416">
        <f t="shared" si="13"/>
        <v>0.34889536058238568</v>
      </c>
    </row>
    <row r="417" spans="8:8">
      <c r="H417">
        <f t="shared" si="13"/>
        <v>0.90866955178589104</v>
      </c>
    </row>
    <row r="418" spans="8:8">
      <c r="H418">
        <f t="shared" si="13"/>
        <v>0.33195678977247567</v>
      </c>
    </row>
    <row r="419" spans="8:8">
      <c r="H419">
        <f t="shared" si="13"/>
        <v>0.8870459179857122</v>
      </c>
    </row>
    <row r="420" spans="8:8">
      <c r="H420">
        <f t="shared" si="13"/>
        <v>0.40078182948238938</v>
      </c>
    </row>
    <row r="421" spans="8:8">
      <c r="H421">
        <f t="shared" si="13"/>
        <v>0.96062301855655341</v>
      </c>
    </row>
    <row r="422" spans="8:8">
      <c r="H422">
        <f t="shared" si="13"/>
        <v>0.1513057391033962</v>
      </c>
    </row>
    <row r="423" spans="8:8">
      <c r="H423">
        <f t="shared" si="13"/>
        <v>0.51364924967108483</v>
      </c>
    </row>
    <row r="424" spans="8:8">
      <c r="H424">
        <f t="shared" si="13"/>
        <v>0.99925479193366551</v>
      </c>
    </row>
    <row r="425" spans="8:8">
      <c r="H425">
        <f t="shared" si="13"/>
        <v>2.9786109250894426E-3</v>
      </c>
    </row>
    <row r="426" spans="8:8">
      <c r="H426">
        <f t="shared" si="13"/>
        <v>1.1878955208185521E-2</v>
      </c>
    </row>
    <row r="427" spans="8:8">
      <c r="H427">
        <f t="shared" si="13"/>
        <v>4.6951382525389773E-2</v>
      </c>
    </row>
    <row r="428" spans="8:8">
      <c r="H428">
        <f t="shared" si="13"/>
        <v>0.1789878008173772</v>
      </c>
    </row>
    <row r="429" spans="8:8">
      <c r="H429">
        <f t="shared" si="13"/>
        <v>0.58780467190374441</v>
      </c>
    </row>
    <row r="430" spans="8:8">
      <c r="H430">
        <f t="shared" si="13"/>
        <v>0.96916135836750317</v>
      </c>
    </row>
    <row r="431" spans="8:8">
      <c r="H431">
        <f t="shared" si="13"/>
        <v>0.11955047925903706</v>
      </c>
    </row>
    <row r="432" spans="8:8">
      <c r="H432">
        <f t="shared" si="13"/>
        <v>0.42103264867188644</v>
      </c>
    </row>
    <row r="433" spans="8:8">
      <c r="H433">
        <f t="shared" si="13"/>
        <v>0.975056629696889</v>
      </c>
    </row>
    <row r="434" spans="8:8">
      <c r="H434">
        <f t="shared" si="13"/>
        <v>9.7284794324131521E-2</v>
      </c>
    </row>
    <row r="435" spans="8:8">
      <c r="H435">
        <f t="shared" si="13"/>
        <v>0.35128185246977178</v>
      </c>
    </row>
    <row r="436" spans="8:8">
      <c r="H436">
        <f t="shared" si="13"/>
        <v>0.91153165038070905</v>
      </c>
    </row>
    <row r="437" spans="8:8">
      <c r="H437">
        <f t="shared" si="13"/>
        <v>0.3225668029397194</v>
      </c>
    </row>
    <row r="438" spans="8:8">
      <c r="H438">
        <f t="shared" si="13"/>
        <v>0.87406984232387053</v>
      </c>
    </row>
    <row r="439" spans="8:8">
      <c r="H439">
        <f t="shared" si="13"/>
        <v>0.44028701225517858</v>
      </c>
    </row>
    <row r="440" spans="8:8">
      <c r="H440">
        <f t="shared" si="13"/>
        <v>0.98573743637834732</v>
      </c>
    </row>
    <row r="441" spans="8:8">
      <c r="H441">
        <f t="shared" si="13"/>
        <v>5.6236571602363956E-2</v>
      </c>
    </row>
    <row r="442" spans="8:8">
      <c r="H442">
        <f t="shared" si="13"/>
        <v>0.2122960784671046</v>
      </c>
    </row>
    <row r="443" spans="8:8">
      <c r="H443">
        <f t="shared" si="13"/>
        <v>0.66890581413837424</v>
      </c>
    </row>
    <row r="444" spans="8:8">
      <c r="H444">
        <f t="shared" si="13"/>
        <v>0.88588330380101188</v>
      </c>
    </row>
    <row r="445" spans="8:8">
      <c r="H445">
        <f t="shared" si="13"/>
        <v>0.40437630339046388</v>
      </c>
    </row>
    <row r="446" spans="8:8">
      <c r="H446">
        <f t="shared" si="13"/>
        <v>0.96342443458690952</v>
      </c>
    </row>
    <row r="447" spans="8:8">
      <c r="H447">
        <f t="shared" si="13"/>
        <v>0.14095117371121288</v>
      </c>
    </row>
    <row r="448" spans="8:8">
      <c r="H448">
        <f t="shared" si="13"/>
        <v>0.48433576136257744</v>
      </c>
    </row>
    <row r="449" spans="8:8">
      <c r="H449">
        <f t="shared" si="13"/>
        <v>0.99901852651163958</v>
      </c>
    </row>
    <row r="450" spans="8:8">
      <c r="H450">
        <f t="shared" si="13"/>
        <v>3.922040792608255E-3</v>
      </c>
    </row>
    <row r="451" spans="8:8">
      <c r="H451">
        <f t="shared" si="13"/>
        <v>1.5626633554517488E-2</v>
      </c>
    </row>
    <row r="452" spans="8:8">
      <c r="H452">
        <f t="shared" ref="H452:H515" si="14">H$1*H451*(1-H451)</f>
        <v>6.1529767513081271E-2</v>
      </c>
    </row>
    <row r="453" spans="8:8">
      <c r="H453">
        <f t="shared" si="14"/>
        <v>0.23097542089146977</v>
      </c>
    </row>
    <row r="454" spans="8:8">
      <c r="H454">
        <f t="shared" si="14"/>
        <v>0.71050310334191258</v>
      </c>
    </row>
    <row r="455" spans="8:8">
      <c r="H455">
        <f t="shared" si="14"/>
        <v>0.82275377393369631</v>
      </c>
    </row>
    <row r="456" spans="8:8">
      <c r="H456">
        <f t="shared" si="14"/>
        <v>0.58332000564622588</v>
      </c>
    </row>
    <row r="457" spans="8:8">
      <c r="H457">
        <f t="shared" si="14"/>
        <v>0.97223110663645151</v>
      </c>
    </row>
    <row r="458" spans="8:8">
      <c r="H458">
        <f t="shared" si="14"/>
        <v>0.10799112769964943</v>
      </c>
    </row>
    <row r="459" spans="8:8">
      <c r="H459">
        <f t="shared" si="14"/>
        <v>0.38531617615122976</v>
      </c>
    </row>
    <row r="460" spans="8:8">
      <c r="H460">
        <f t="shared" si="14"/>
        <v>0.9473904821896969</v>
      </c>
    </row>
    <row r="461" spans="8:8">
      <c r="H461">
        <f t="shared" si="14"/>
        <v>0.199367025784282</v>
      </c>
    </row>
    <row r="462" spans="8:8">
      <c r="H462">
        <f t="shared" si="14"/>
        <v>0.63847925925684579</v>
      </c>
    </row>
    <row r="463" spans="8:8">
      <c r="H463">
        <f t="shared" si="14"/>
        <v>0.92329397902270116</v>
      </c>
    </row>
    <row r="464" spans="8:8">
      <c r="H464">
        <f t="shared" si="14"/>
        <v>0.28328882929251614</v>
      </c>
    </row>
    <row r="465" spans="8:8">
      <c r="H465">
        <f t="shared" si="14"/>
        <v>0.81214507396236713</v>
      </c>
    </row>
    <row r="466" spans="8:8">
      <c r="H466">
        <f t="shared" si="14"/>
        <v>0.61026181120411338</v>
      </c>
    </row>
    <row r="467" spans="8:8">
      <c r="H467">
        <f t="shared" si="14"/>
        <v>0.95136933195995388</v>
      </c>
    </row>
    <row r="468" spans="8:8">
      <c r="H468">
        <f t="shared" si="14"/>
        <v>0.18506290466409983</v>
      </c>
    </row>
    <row r="469" spans="8:8">
      <c r="H469">
        <f t="shared" si="14"/>
        <v>0.60325850392554459</v>
      </c>
    </row>
    <row r="470" spans="8:8">
      <c r="H470">
        <f t="shared" si="14"/>
        <v>0.95735072546823319</v>
      </c>
    </row>
    <row r="471" spans="8:8">
      <c r="H471">
        <f t="shared" si="14"/>
        <v>0.16332125565472319</v>
      </c>
    </row>
    <row r="472" spans="8:8">
      <c r="H472">
        <f t="shared" si="14"/>
        <v>0.54658969242435096</v>
      </c>
    </row>
    <row r="473" spans="8:8">
      <c r="H473">
        <f t="shared" si="14"/>
        <v>0.9913176022392175</v>
      </c>
    </row>
    <row r="474" spans="8:8">
      <c r="H474">
        <f t="shared" si="14"/>
        <v>3.4428054919624237E-2</v>
      </c>
    </row>
    <row r="475" spans="8:8">
      <c r="H475">
        <f t="shared" si="14"/>
        <v>0.13297105581630231</v>
      </c>
    </row>
    <row r="476" spans="8:8">
      <c r="H476">
        <f t="shared" si="14"/>
        <v>0.46115901652560048</v>
      </c>
    </row>
    <row r="477" spans="8:8">
      <c r="H477">
        <f t="shared" si="14"/>
        <v>0.99396551201096561</v>
      </c>
    </row>
    <row r="478" spans="8:8">
      <c r="H478">
        <f t="shared" si="14"/>
        <v>2.3992291774978348E-2</v>
      </c>
    </row>
    <row r="479" spans="8:8">
      <c r="H479">
        <f t="shared" si="14"/>
        <v>9.3666646841450624E-2</v>
      </c>
    </row>
    <row r="480" spans="8:8">
      <c r="H480">
        <f t="shared" si="14"/>
        <v>0.33957282444371834</v>
      </c>
    </row>
    <row r="481" spans="8:8">
      <c r="H481">
        <f t="shared" si="14"/>
        <v>0.89705248537213589</v>
      </c>
    </row>
    <row r="482" spans="8:8">
      <c r="H482">
        <f t="shared" si="14"/>
        <v>0.36939729543923927</v>
      </c>
    </row>
    <row r="483" spans="8:8">
      <c r="H483">
        <f t="shared" si="14"/>
        <v>0.93177173424565862</v>
      </c>
    </row>
    <row r="484" spans="8:8">
      <c r="H484">
        <f t="shared" si="14"/>
        <v>0.25429267802598537</v>
      </c>
    </row>
    <row r="485" spans="8:8">
      <c r="H485">
        <f t="shared" si="14"/>
        <v>0.75851164771343171</v>
      </c>
    </row>
    <row r="486" spans="8:8">
      <c r="H486">
        <f t="shared" si="14"/>
        <v>0.73268691198594627</v>
      </c>
    </row>
    <row r="487" spans="8:8">
      <c r="H487">
        <f t="shared" si="14"/>
        <v>0.78342720396177801</v>
      </c>
    </row>
    <row r="488" spans="8:8">
      <c r="H488">
        <f t="shared" si="14"/>
        <v>0.6786760802176347</v>
      </c>
    </row>
    <row r="489" spans="8:8">
      <c r="H489">
        <f t="shared" si="14"/>
        <v>0.87229943343224547</v>
      </c>
    </row>
    <row r="490" spans="8:8">
      <c r="H490">
        <f t="shared" si="14"/>
        <v>0.44557252746411607</v>
      </c>
    </row>
    <row r="491" spans="8:8">
      <c r="H491">
        <f t="shared" si="14"/>
        <v>0.98815060093342255</v>
      </c>
    </row>
    <row r="492" spans="8:8">
      <c r="H492">
        <f t="shared" si="14"/>
        <v>4.6835963233353768E-2</v>
      </c>
    </row>
    <row r="493" spans="8:8">
      <c r="H493">
        <f t="shared" si="14"/>
        <v>0.17856942312543081</v>
      </c>
    </row>
    <row r="494" spans="8:8">
      <c r="H494">
        <f t="shared" si="14"/>
        <v>0.58672953700032671</v>
      </c>
    </row>
    <row r="495" spans="8:8">
      <c r="H495">
        <f t="shared" si="14"/>
        <v>0.9699119496468358</v>
      </c>
    </row>
    <row r="496" spans="8:8">
      <c r="H496">
        <f t="shared" si="14"/>
        <v>0.11673103831643861</v>
      </c>
    </row>
    <row r="497" spans="8:8">
      <c r="H497">
        <f t="shared" si="14"/>
        <v>0.41241961204001898</v>
      </c>
    </row>
    <row r="498" spans="8:8">
      <c r="H498">
        <f t="shared" si="14"/>
        <v>0.9693187025791169</v>
      </c>
    </row>
    <row r="499" spans="8:8">
      <c r="H499">
        <f t="shared" si="14"/>
        <v>0.11895982163781765</v>
      </c>
    </row>
    <row r="500" spans="8:8">
      <c r="H500">
        <f t="shared" si="14"/>
        <v>0.41923352989486506</v>
      </c>
    </row>
    <row r="501" spans="8:8">
      <c r="H501">
        <f t="shared" si="14"/>
        <v>0.97390710922702539</v>
      </c>
    </row>
    <row r="502" spans="8:8">
      <c r="H502">
        <f t="shared" si="14"/>
        <v>0.1016482072963369</v>
      </c>
    </row>
    <row r="503" spans="8:8">
      <c r="H503">
        <f t="shared" si="14"/>
        <v>0.36526339699911126</v>
      </c>
    </row>
    <row r="504" spans="8:8">
      <c r="H504">
        <f t="shared" si="14"/>
        <v>0.92738419124712357</v>
      </c>
    </row>
    <row r="505" spans="8:8">
      <c r="H505">
        <f t="shared" si="14"/>
        <v>0.2693710122881684</v>
      </c>
    </row>
    <row r="506" spans="8:8">
      <c r="H506">
        <f t="shared" si="14"/>
        <v>0.78724108010806326</v>
      </c>
    </row>
    <row r="507" spans="8:8">
      <c r="H507">
        <f t="shared" si="14"/>
        <v>0.66997024759341273</v>
      </c>
    </row>
    <row r="508" spans="8:8">
      <c r="H508">
        <f t="shared" si="14"/>
        <v>0.88444045973213592</v>
      </c>
    </row>
    <row r="509" spans="8:8">
      <c r="H509">
        <f t="shared" si="14"/>
        <v>0.4088221316837759</v>
      </c>
    </row>
    <row r="510" spans="8:8">
      <c r="H510">
        <f t="shared" si="14"/>
        <v>0.96674638531723722</v>
      </c>
    </row>
    <row r="511" spans="8:8">
      <c r="H511">
        <f t="shared" si="14"/>
        <v>0.1285912471731725</v>
      </c>
    </row>
    <row r="512" spans="8:8">
      <c r="H512">
        <f t="shared" si="14"/>
        <v>0.44822215329448223</v>
      </c>
    </row>
    <row r="513" spans="8:8">
      <c r="H513">
        <f t="shared" si="14"/>
        <v>0.98927621836215962</v>
      </c>
    </row>
    <row r="514" spans="8:8">
      <c r="H514">
        <f t="shared" si="14"/>
        <v>4.2435128580897187E-2</v>
      </c>
    </row>
    <row r="515" spans="8:8">
      <c r="H515">
        <f t="shared" si="14"/>
        <v>0.16253755377287965</v>
      </c>
    </row>
    <row r="516" spans="8:8">
      <c r="H516">
        <f t="shared" ref="H516:H579" si="15">H$1*H515*(1-H515)</f>
        <v>0.5444763895456316</v>
      </c>
    </row>
    <row r="517" spans="8:8">
      <c r="H517">
        <f t="shared" si="15"/>
        <v>0.99208740309194088</v>
      </c>
    </row>
    <row r="518" spans="8:8">
      <c r="H518">
        <f t="shared" si="15"/>
        <v>3.1399950872918782E-2</v>
      </c>
    </row>
    <row r="519" spans="8:8">
      <c r="H519">
        <f t="shared" si="15"/>
        <v>0.12165597583238827</v>
      </c>
    </row>
    <row r="520" spans="8:8">
      <c r="H520">
        <f t="shared" si="15"/>
        <v>0.42742319750663049</v>
      </c>
    </row>
    <row r="521" spans="8:8">
      <c r="H521">
        <f t="shared" si="15"/>
        <v>0.97893043095935373</v>
      </c>
    </row>
    <row r="522" spans="8:8">
      <c r="H522">
        <f t="shared" si="15"/>
        <v>8.2502569204350854E-2</v>
      </c>
    </row>
    <row r="523" spans="8:8">
      <c r="H523">
        <f t="shared" si="15"/>
        <v>0.30278358111612863</v>
      </c>
    </row>
    <row r="524" spans="8:8">
      <c r="H524">
        <f t="shared" si="15"/>
        <v>0.8444227364904856</v>
      </c>
    </row>
    <row r="525" spans="8:8">
      <c r="H525">
        <f t="shared" si="15"/>
        <v>0.52549191435362208</v>
      </c>
    </row>
    <row r="526" spans="8:8">
      <c r="H526">
        <f t="shared" si="15"/>
        <v>0.99740064921035043</v>
      </c>
    </row>
    <row r="527" spans="8:8">
      <c r="H527">
        <f t="shared" si="15"/>
        <v>1.0370376660487665E-2</v>
      </c>
    </row>
    <row r="528" spans="8:8">
      <c r="H528">
        <f t="shared" si="15"/>
        <v>4.1051327793629112E-2</v>
      </c>
    </row>
    <row r="529" spans="8:8">
      <c r="H529">
        <f t="shared" si="15"/>
        <v>0.15746446512003651</v>
      </c>
    </row>
    <row r="530" spans="8:8">
      <c r="H530">
        <f t="shared" si="15"/>
        <v>0.53067762937798924</v>
      </c>
    </row>
    <row r="531" spans="8:8">
      <c r="H531">
        <f t="shared" si="15"/>
        <v>0.99623553222298689</v>
      </c>
    </row>
    <row r="532" spans="8:8">
      <c r="H532">
        <f t="shared" si="15"/>
        <v>1.5001186237475777E-2</v>
      </c>
    </row>
    <row r="533" spans="8:8">
      <c r="H533">
        <f t="shared" si="15"/>
        <v>5.9104602595777371E-2</v>
      </c>
    </row>
    <row r="534" spans="8:8">
      <c r="H534">
        <f t="shared" si="15"/>
        <v>0.2224449941910904</v>
      </c>
    </row>
    <row r="535" spans="8:8">
      <c r="H535">
        <f t="shared" si="15"/>
        <v>0.69185287500166459</v>
      </c>
    </row>
    <row r="536" spans="8:8">
      <c r="H536">
        <f t="shared" si="15"/>
        <v>0.85276989741438269</v>
      </c>
    </row>
    <row r="537" spans="8:8">
      <c r="H537">
        <f t="shared" si="15"/>
        <v>0.50221359791298359</v>
      </c>
    </row>
    <row r="538" spans="8:8">
      <c r="H538">
        <f t="shared" si="15"/>
        <v>0.99998039993711851</v>
      </c>
    </row>
    <row r="539" spans="8:8">
      <c r="H539">
        <f t="shared" si="15"/>
        <v>7.8398714876085375E-5</v>
      </c>
    </row>
    <row r="540" spans="8:8">
      <c r="H540">
        <f t="shared" si="15"/>
        <v>3.135702740703646E-4</v>
      </c>
    </row>
    <row r="541" spans="8:8">
      <c r="H541">
        <f t="shared" si="15"/>
        <v>1.253887791014336E-3</v>
      </c>
    </row>
    <row r="542" spans="8:8">
      <c r="H542">
        <f t="shared" si="15"/>
        <v>5.0092622256875247E-3</v>
      </c>
    </row>
    <row r="543" spans="8:8">
      <c r="H543">
        <f t="shared" si="15"/>
        <v>1.9936678070567298E-2</v>
      </c>
    </row>
    <row r="544" spans="8:8">
      <c r="H544">
        <f t="shared" si="15"/>
        <v>7.8156827752311434E-2</v>
      </c>
    </row>
    <row r="545" spans="8:8">
      <c r="H545">
        <f t="shared" si="15"/>
        <v>0.28819335211202779</v>
      </c>
    </row>
    <row r="546" spans="8:8">
      <c r="H546">
        <f t="shared" si="15"/>
        <v>0.82055177564184223</v>
      </c>
    </row>
    <row r="547" spans="8:8">
      <c r="H547">
        <f t="shared" si="15"/>
        <v>0.58898623653144822</v>
      </c>
    </row>
    <row r="548" spans="8:8">
      <c r="H548">
        <f t="shared" si="15"/>
        <v>0.96832579883187664</v>
      </c>
    </row>
    <row r="549" spans="8:8">
      <c r="H549">
        <f t="shared" si="15"/>
        <v>0.12268378459393846</v>
      </c>
    </row>
    <row r="550" spans="8:8">
      <c r="H550">
        <f t="shared" si="15"/>
        <v>0.43052989436658629</v>
      </c>
    </row>
    <row r="551" spans="8:8">
      <c r="H551">
        <f t="shared" si="15"/>
        <v>0.98069561769312941</v>
      </c>
    </row>
    <row r="552" spans="8:8">
      <c r="H552">
        <f t="shared" si="15"/>
        <v>7.5726892522483102E-2</v>
      </c>
    </row>
    <row r="553" spans="8:8">
      <c r="H553">
        <f t="shared" si="15"/>
        <v>0.27996932108548556</v>
      </c>
    </row>
    <row r="554" spans="8:8">
      <c r="H554">
        <f t="shared" si="15"/>
        <v>0.80634600134567136</v>
      </c>
    </row>
    <row r="555" spans="8:8">
      <c r="H555">
        <f t="shared" si="15"/>
        <v>0.6246085098380717</v>
      </c>
    </row>
    <row r="556" spans="8:8">
      <c r="H556">
        <f t="shared" si="15"/>
        <v>0.93789087710374075</v>
      </c>
    </row>
    <row r="557" spans="8:8">
      <c r="H557">
        <f t="shared" si="15"/>
        <v>0.23300631899726645</v>
      </c>
    </row>
    <row r="558" spans="8:8">
      <c r="H558">
        <f t="shared" si="15"/>
        <v>0.71485749721844227</v>
      </c>
    </row>
    <row r="559" spans="8:8">
      <c r="H559">
        <f t="shared" si="15"/>
        <v>0.81534502355610827</v>
      </c>
    </row>
    <row r="560" spans="8:8">
      <c r="H560">
        <f t="shared" si="15"/>
        <v>0.60223006447359007</v>
      </c>
    </row>
    <row r="561" spans="8:8">
      <c r="H561">
        <f t="shared" si="15"/>
        <v>0.95819605567090249</v>
      </c>
    </row>
    <row r="562" spans="8:8">
      <c r="H562">
        <f t="shared" si="15"/>
        <v>0.16022549827050889</v>
      </c>
    </row>
    <row r="563" spans="8:8">
      <c r="H563">
        <f t="shared" si="15"/>
        <v>0.5382131518979042</v>
      </c>
    </row>
    <row r="564" spans="8:8">
      <c r="H564">
        <f t="shared" si="15"/>
        <v>0.99415902008811086</v>
      </c>
    </row>
    <row r="565" spans="8:8">
      <c r="H565">
        <f t="shared" si="15"/>
        <v>2.3227451462232204E-2</v>
      </c>
    </row>
    <row r="566" spans="8:8">
      <c r="H566">
        <f t="shared" si="15"/>
        <v>9.07517478432074E-2</v>
      </c>
    </row>
    <row r="567" spans="8:8">
      <c r="H567">
        <f t="shared" si="15"/>
        <v>0.33006347242644118</v>
      </c>
    </row>
    <row r="568" spans="8:8">
      <c r="H568">
        <f t="shared" si="15"/>
        <v>0.88448630638496428</v>
      </c>
    </row>
    <row r="569" spans="8:8">
      <c r="H569">
        <f t="shared" si="15"/>
        <v>0.40868112080978952</v>
      </c>
    </row>
    <row r="570" spans="8:8">
      <c r="H570">
        <f t="shared" si="15"/>
        <v>0.96664344921377487</v>
      </c>
    </row>
    <row r="571" spans="8:8">
      <c r="H571">
        <f t="shared" si="15"/>
        <v>0.12897556522348444</v>
      </c>
    </row>
    <row r="572" spans="8:8">
      <c r="H572">
        <f t="shared" si="15"/>
        <v>0.44936347519506864</v>
      </c>
    </row>
    <row r="573" spans="8:8">
      <c r="H573">
        <f t="shared" si="15"/>
        <v>0.98974376942271836</v>
      </c>
    </row>
    <row r="574" spans="8:8">
      <c r="H574">
        <f t="shared" si="15"/>
        <v>4.0604161246509111E-2</v>
      </c>
    </row>
    <row r="575" spans="8:8">
      <c r="H575">
        <f t="shared" si="15"/>
        <v>0.15582185334390639</v>
      </c>
    </row>
    <row r="576" spans="8:8">
      <c r="H576">
        <f t="shared" si="15"/>
        <v>0.52616561345750601</v>
      </c>
    </row>
    <row r="577" spans="8:8">
      <c r="H577">
        <f t="shared" si="15"/>
        <v>0.99726144268956951</v>
      </c>
    </row>
    <row r="578" spans="8:8">
      <c r="H578">
        <f t="shared" si="15"/>
        <v>1.0924230457151908E-2</v>
      </c>
    </row>
    <row r="579" spans="8:8">
      <c r="H579">
        <f t="shared" si="15"/>
        <v>4.3219566584283768E-2</v>
      </c>
    </row>
    <row r="580" spans="8:8">
      <c r="H580">
        <f t="shared" ref="H580:H643" si="16">H$1*H579*(1-H579)</f>
        <v>0.16540654259420173</v>
      </c>
    </row>
    <row r="581" spans="8:8">
      <c r="H581">
        <f t="shared" si="16"/>
        <v>0.55218887304493702</v>
      </c>
    </row>
    <row r="582" spans="8:8">
      <c r="H582">
        <f t="shared" si="16"/>
        <v>0.98910528612119775</v>
      </c>
    </row>
    <row r="583" spans="8:8">
      <c r="H583">
        <f t="shared" si="16"/>
        <v>4.3104076353205151E-2</v>
      </c>
    </row>
    <row r="584" spans="8:8">
      <c r="H584">
        <f t="shared" si="16"/>
        <v>0.16498445981976884</v>
      </c>
    </row>
    <row r="585" spans="8:8">
      <c r="H585">
        <f t="shared" si="16"/>
        <v>0.55105835135099168</v>
      </c>
    </row>
    <row r="586" spans="8:8">
      <c r="H586">
        <f t="shared" si="16"/>
        <v>0.98957217902927475</v>
      </c>
    </row>
    <row r="587" spans="8:8">
      <c r="H587">
        <f t="shared" si="16"/>
        <v>4.1276326082111028E-2</v>
      </c>
    </row>
    <row r="588" spans="8:8">
      <c r="H588">
        <f t="shared" si="16"/>
        <v>0.15829036394909707</v>
      </c>
    </row>
    <row r="589" spans="8:8">
      <c r="H589">
        <f t="shared" si="16"/>
        <v>0.53293809851983776</v>
      </c>
    </row>
    <row r="590" spans="8:8">
      <c r="H590">
        <f t="shared" si="16"/>
        <v>0.99566032666358983</v>
      </c>
    </row>
    <row r="591" spans="8:8">
      <c r="H591">
        <f t="shared" si="16"/>
        <v>1.7283362286973667E-2</v>
      </c>
    </row>
    <row r="592" spans="8:8">
      <c r="H592">
        <f t="shared" si="16"/>
        <v>6.7938590700123536E-2</v>
      </c>
    </row>
    <row r="593" spans="8:8">
      <c r="H593">
        <f t="shared" si="16"/>
        <v>0.2532917543752185</v>
      </c>
    </row>
    <row r="594" spans="8:8">
      <c r="H594">
        <f t="shared" si="16"/>
        <v>0.75654016616296993</v>
      </c>
    </row>
    <row r="595" spans="8:8">
      <c r="H595">
        <f t="shared" si="16"/>
        <v>0.73674857258030313</v>
      </c>
    </row>
    <row r="596" spans="8:8">
      <c r="H596">
        <f t="shared" si="16"/>
        <v>0.7758004535247558</v>
      </c>
    </row>
    <row r="597" spans="8:8">
      <c r="H597">
        <f t="shared" si="16"/>
        <v>0.69573643934215612</v>
      </c>
    </row>
    <row r="598" spans="8:8">
      <c r="H598">
        <f t="shared" si="16"/>
        <v>0.84674898525461773</v>
      </c>
    </row>
    <row r="599" spans="8:8">
      <c r="H599">
        <f t="shared" si="16"/>
        <v>0.51906056489957164</v>
      </c>
    </row>
    <row r="600" spans="8:8">
      <c r="H600">
        <f t="shared" si="16"/>
        <v>0.99854677946283688</v>
      </c>
    </row>
    <row r="601" spans="8:8">
      <c r="H601">
        <f t="shared" si="16"/>
        <v>5.8044347489339676E-3</v>
      </c>
    </row>
    <row r="602" spans="8:8">
      <c r="H602">
        <f t="shared" si="16"/>
        <v>2.3082973144717342E-2</v>
      </c>
    </row>
    <row r="603" spans="8:8">
      <c r="H603">
        <f t="shared" si="16"/>
        <v>9.0200597982070405E-2</v>
      </c>
    </row>
    <row r="604" spans="8:8">
      <c r="H604">
        <f t="shared" si="16"/>
        <v>0.3282578004229893</v>
      </c>
    </row>
    <row r="605" spans="8:8">
      <c r="H605">
        <f t="shared" si="16"/>
        <v>0.882018467537801</v>
      </c>
    </row>
    <row r="606" spans="8:8">
      <c r="H606">
        <f t="shared" si="16"/>
        <v>0.41624756184028033</v>
      </c>
    </row>
    <row r="607" spans="8:8">
      <c r="H607">
        <f t="shared" si="16"/>
        <v>0.97194211640920936</v>
      </c>
    </row>
    <row r="608" spans="8:8">
      <c r="H608">
        <f t="shared" si="16"/>
        <v>0.10908255503678514</v>
      </c>
    </row>
    <row r="609" spans="8:8">
      <c r="H609">
        <f t="shared" si="16"/>
        <v>0.38873420489372756</v>
      </c>
    </row>
    <row r="610" spans="8:8">
      <c r="H610">
        <f t="shared" si="16"/>
        <v>0.95047969135747601</v>
      </c>
    </row>
    <row r="611" spans="8:8">
      <c r="H611">
        <f t="shared" si="16"/>
        <v>0.18827219069789261</v>
      </c>
    </row>
    <row r="612" spans="8:8">
      <c r="H612">
        <f t="shared" si="16"/>
        <v>0.61130309163083585</v>
      </c>
    </row>
    <row r="613" spans="8:8">
      <c r="H613">
        <f t="shared" si="16"/>
        <v>0.95044648717367108</v>
      </c>
    </row>
    <row r="614" spans="8:8">
      <c r="H614">
        <f t="shared" si="16"/>
        <v>0.18839184877159909</v>
      </c>
    </row>
    <row r="615" spans="8:8">
      <c r="H615">
        <f t="shared" si="16"/>
        <v>0.61160144035207209</v>
      </c>
    </row>
    <row r="616" spans="8:8">
      <c r="H616">
        <f t="shared" si="16"/>
        <v>0.95018047404537154</v>
      </c>
    </row>
    <row r="617" spans="8:8">
      <c r="H617">
        <f t="shared" si="16"/>
        <v>0.18935016315313827</v>
      </c>
    </row>
    <row r="618" spans="8:8">
      <c r="H618">
        <f t="shared" si="16"/>
        <v>0.61398671546807282</v>
      </c>
    </row>
    <row r="619" spans="8:8">
      <c r="H619">
        <f t="shared" si="16"/>
        <v>0.94802811478720239</v>
      </c>
    </row>
    <row r="620" spans="8:8">
      <c r="H620">
        <f t="shared" si="16"/>
        <v>0.19708323344090159</v>
      </c>
    </row>
    <row r="621" spans="8:8">
      <c r="H621">
        <f t="shared" si="16"/>
        <v>0.63296573014952273</v>
      </c>
    </row>
    <row r="622" spans="8:8">
      <c r="H622">
        <f t="shared" si="16"/>
        <v>0.92928045842321716</v>
      </c>
    </row>
    <row r="623" spans="8:8">
      <c r="H623">
        <f t="shared" si="16"/>
        <v>0.26287315206381012</v>
      </c>
    </row>
    <row r="624" spans="8:8">
      <c r="H624">
        <f t="shared" si="16"/>
        <v>0.77508343195138829</v>
      </c>
    </row>
    <row r="625" spans="8:8">
      <c r="H625">
        <f t="shared" si="16"/>
        <v>0.69731642186338372</v>
      </c>
    </row>
    <row r="626" spans="8:8">
      <c r="H626">
        <f t="shared" si="16"/>
        <v>0.84426491865212472</v>
      </c>
    </row>
    <row r="627" spans="8:8">
      <c r="H627">
        <f t="shared" si="16"/>
        <v>0.52592666314178382</v>
      </c>
    </row>
    <row r="628" spans="8:8">
      <c r="H628">
        <f t="shared" si="16"/>
        <v>0.99731123255332987</v>
      </c>
    </row>
    <row r="629" spans="8:8">
      <c r="H629">
        <f t="shared" si="16"/>
        <v>1.0726151905151412E-2</v>
      </c>
    </row>
    <row r="630" spans="8:8">
      <c r="H630">
        <f t="shared" si="16"/>
        <v>4.2444406281836114E-2</v>
      </c>
    </row>
    <row r="631" spans="8:8">
      <c r="H631">
        <f t="shared" si="16"/>
        <v>0.16257151462887418</v>
      </c>
    </row>
    <row r="632" spans="8:8">
      <c r="H632">
        <f t="shared" si="16"/>
        <v>0.54456806904059163</v>
      </c>
    </row>
    <row r="633" spans="8:8">
      <c r="H633">
        <f t="shared" si="16"/>
        <v>0.99205474888797218</v>
      </c>
    </row>
    <row r="634" spans="8:8">
      <c r="H634">
        <f t="shared" si="16"/>
        <v>3.1528496387178556E-2</v>
      </c>
    </row>
    <row r="635" spans="8:8">
      <c r="H635">
        <f t="shared" si="16"/>
        <v>0.1221378012109689</v>
      </c>
    </row>
    <row r="636" spans="8:8">
      <c r="H636">
        <f t="shared" si="16"/>
        <v>0.428880634905275</v>
      </c>
    </row>
    <row r="637" spans="8:8">
      <c r="H637">
        <f t="shared" si="16"/>
        <v>0.97976814363409293</v>
      </c>
    </row>
    <row r="638" spans="8:8">
      <c r="H638">
        <f t="shared" si="16"/>
        <v>7.929011341558552E-2</v>
      </c>
    </row>
    <row r="639" spans="8:8">
      <c r="H639">
        <f t="shared" si="16"/>
        <v>0.2920127653205164</v>
      </c>
    </row>
    <row r="640" spans="8:8">
      <c r="H640">
        <f t="shared" si="16"/>
        <v>0.82696524084152556</v>
      </c>
    </row>
    <row r="641" spans="8:8">
      <c r="H641">
        <f t="shared" si="16"/>
        <v>0.5723749251257727</v>
      </c>
    </row>
    <row r="642" spans="8:8">
      <c r="H642">
        <f t="shared" si="16"/>
        <v>0.97904748085215521</v>
      </c>
    </row>
    <row r="643" spans="8:8">
      <c r="H643">
        <f t="shared" si="16"/>
        <v>8.2054044356815972E-2</v>
      </c>
    </row>
    <row r="644" spans="8:8">
      <c r="H644">
        <f>H$1*H643*(1-H643)</f>
        <v>0.30128471264602258</v>
      </c>
    </row>
    <row r="645" spans="8:8">
      <c r="H645">
        <f>H$1*H644*(1-H644)</f>
        <v>0.84204893828730476</v>
      </c>
    </row>
    <row r="646" spans="8:8">
      <c r="H646">
        <f>H$1*H645*(1-H645)</f>
        <v>0.53201009526611032</v>
      </c>
    </row>
    <row r="647" spans="8:8">
      <c r="H647">
        <f>H$1*H646*(1-H646)</f>
        <v>0.99590141520421815</v>
      </c>
    </row>
    <row r="648" spans="8:8">
      <c r="H648">
        <f>H$1*H647*(1-H647)</f>
        <v>1.6327145593814527E-2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13.1.1</vt:lpstr>
      <vt:lpstr>13.1.21</vt:lpstr>
      <vt:lpstr>13.1.23</vt:lpstr>
      <vt:lpstr>13.1.24</vt:lpstr>
      <vt:lpstr>13.1.25-26</vt:lpstr>
      <vt:lpstr>13.3.7-8</vt:lpstr>
      <vt:lpstr>13.3.14</vt:lpstr>
      <vt:lpstr>13.5.1</vt:lpstr>
      <vt:lpstr>13.5.2-7</vt:lpstr>
      <vt:lpstr>13.5.16</vt:lpstr>
      <vt:lpstr>13.5.19</vt:lpstr>
      <vt:lpstr>13.6.2</vt:lpstr>
      <vt:lpstr>13.6.3-4</vt:lpstr>
      <vt:lpstr>13.7.1</vt:lpstr>
      <vt:lpstr>13.7.4</vt:lpstr>
      <vt:lpstr>13.7.6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Pecar</dc:creator>
  <cp:lastModifiedBy>Branko Pecar</cp:lastModifiedBy>
  <dcterms:created xsi:type="dcterms:W3CDTF">2004-06-08T16:40:24Z</dcterms:created>
  <dcterms:modified xsi:type="dcterms:W3CDTF">2019-09-02T11:00:08Z</dcterms:modified>
</cp:coreProperties>
</file>